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자료\공무직\자료\2021년\2021년 단체협약 및 임금교섭\"/>
    </mc:Choice>
  </mc:AlternateContent>
  <bookViews>
    <workbookView xWindow="28680" yWindow="-120" windowWidth="29040" windowHeight="15840" tabRatio="895"/>
  </bookViews>
  <sheets>
    <sheet name="4개직종(일반종사,환경정비,시설정비,도로보수)" sheetId="1" r:id="rId1"/>
    <sheet name="4개직종(자격수당지급시)" sheetId="2" r:id="rId2"/>
    <sheet name="초과호봉(2012년 상용직에서 전환자)" sheetId="3" r:id="rId3"/>
    <sheet name="초과호봉(자격수당지급시)" sheetId="4" r:id="rId4"/>
    <sheet name="3개직종(시설청소,시설경비,대민종사)" sheetId="5" r:id="rId5"/>
    <sheet name="3개직종(자격수당지급시)" sheetId="6" r:id="rId6"/>
    <sheet name="촉탁직 통상임금" sheetId="7" r:id="rId7"/>
  </sheets>
  <calcPr calcId="181029"/>
</workbook>
</file>

<file path=xl/calcChain.xml><?xml version="1.0" encoding="utf-8"?>
<calcChain xmlns="http://schemas.openxmlformats.org/spreadsheetml/2006/main">
  <c r="L15" i="7" l="1"/>
  <c r="L14" i="7"/>
  <c r="L13" i="7"/>
  <c r="F9" i="7"/>
  <c r="G9" i="7" s="1"/>
  <c r="H9" i="7" s="1"/>
  <c r="F8" i="7"/>
  <c r="G8" i="7" s="1"/>
  <c r="H8" i="7" s="1"/>
  <c r="F7" i="7"/>
  <c r="G7" i="7" s="1"/>
  <c r="H7" i="7" s="1"/>
  <c r="G6" i="7"/>
  <c r="H6" i="7" s="1"/>
  <c r="F6" i="7"/>
  <c r="F5" i="7"/>
  <c r="G5" i="7" s="1"/>
  <c r="H5" i="7" s="1"/>
  <c r="I5" i="7" l="1"/>
  <c r="J5" i="7" s="1"/>
  <c r="K13" i="7"/>
  <c r="K5" i="7"/>
  <c r="I7" i="7"/>
  <c r="J7" i="7" s="1"/>
  <c r="K7" i="7"/>
  <c r="I9" i="7"/>
  <c r="J9" i="7" s="1"/>
  <c r="K9" i="7"/>
  <c r="K6" i="7"/>
  <c r="I6" i="7"/>
  <c r="J6" i="7" s="1"/>
  <c r="K8" i="7"/>
  <c r="I8" i="7"/>
  <c r="J8" i="7" s="1"/>
  <c r="L32" i="6"/>
  <c r="L30" i="6"/>
  <c r="L29" i="6"/>
  <c r="L28" i="6"/>
  <c r="L32" i="5"/>
  <c r="L30" i="5"/>
  <c r="L29" i="5"/>
  <c r="L28" i="5"/>
  <c r="L25" i="4"/>
  <c r="L23" i="4"/>
  <c r="L22" i="4"/>
  <c r="L21" i="4"/>
  <c r="L21" i="3"/>
  <c r="L25" i="3"/>
  <c r="L23" i="3"/>
  <c r="L22" i="3"/>
  <c r="L45" i="1"/>
  <c r="L42" i="1"/>
  <c r="L43" i="1"/>
  <c r="L41" i="1"/>
  <c r="L45" i="2"/>
  <c r="L42" i="2"/>
  <c r="L43" i="2"/>
  <c r="L41" i="2"/>
  <c r="F5" i="1"/>
  <c r="G5" i="1" s="1"/>
  <c r="K41" i="1" s="1"/>
  <c r="K14" i="7" l="1"/>
  <c r="D13" i="7"/>
  <c r="D41" i="1"/>
  <c r="D48" i="1"/>
  <c r="K15" i="7" l="1"/>
  <c r="D14" i="7"/>
  <c r="F6" i="3"/>
  <c r="G6" i="3" s="1"/>
  <c r="F7" i="3"/>
  <c r="G7" i="3" s="1"/>
  <c r="F8" i="3"/>
  <c r="G8" i="3" s="1"/>
  <c r="F9" i="3"/>
  <c r="G9" i="3" s="1"/>
  <c r="F10" i="3"/>
  <c r="G10" i="3" s="1"/>
  <c r="F11" i="3"/>
  <c r="G11" i="3" s="1"/>
  <c r="F12" i="3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5" i="5"/>
  <c r="G5" i="5" s="1"/>
  <c r="K28" i="5" s="1"/>
  <c r="K29" i="5" s="1"/>
  <c r="K30" i="5" s="1"/>
  <c r="K32" i="5" s="1"/>
  <c r="F6" i="6"/>
  <c r="G6" i="6" s="1"/>
  <c r="F7" i="6"/>
  <c r="G7" i="6" s="1"/>
  <c r="F8" i="6"/>
  <c r="G8" i="6" s="1"/>
  <c r="H8" i="6" s="1"/>
  <c r="F9" i="6"/>
  <c r="G9" i="6" s="1"/>
  <c r="H9" i="6" s="1"/>
  <c r="F10" i="6"/>
  <c r="G10" i="6" s="1"/>
  <c r="H10" i="6" s="1"/>
  <c r="F11" i="6"/>
  <c r="G11" i="6" s="1"/>
  <c r="H11" i="6" s="1"/>
  <c r="F12" i="6"/>
  <c r="G12" i="6" s="1"/>
  <c r="F13" i="6"/>
  <c r="G13" i="6" s="1"/>
  <c r="F14" i="6"/>
  <c r="G14" i="6" s="1"/>
  <c r="H14" i="6" s="1"/>
  <c r="F15" i="6"/>
  <c r="G15" i="6" s="1"/>
  <c r="H15" i="6" s="1"/>
  <c r="F16" i="6"/>
  <c r="G16" i="6" s="1"/>
  <c r="H16" i="6" s="1"/>
  <c r="F17" i="6"/>
  <c r="G17" i="6" s="1"/>
  <c r="H17" i="6" s="1"/>
  <c r="F18" i="6"/>
  <c r="G18" i="6" s="1"/>
  <c r="F19" i="6"/>
  <c r="G19" i="6" s="1"/>
  <c r="F20" i="6"/>
  <c r="G20" i="6" s="1"/>
  <c r="H20" i="6" s="1"/>
  <c r="F21" i="6"/>
  <c r="G21" i="6" s="1"/>
  <c r="H21" i="6" s="1"/>
  <c r="F22" i="6"/>
  <c r="G22" i="6" s="1"/>
  <c r="H22" i="6" s="1"/>
  <c r="F23" i="6"/>
  <c r="G23" i="6" s="1"/>
  <c r="H23" i="6" s="1"/>
  <c r="F24" i="6"/>
  <c r="G24" i="6" s="1"/>
  <c r="H24" i="6" s="1"/>
  <c r="I24" i="6" s="1"/>
  <c r="J24" i="6" s="1"/>
  <c r="F5" i="6"/>
  <c r="G5" i="6" s="1"/>
  <c r="H5" i="6" s="1"/>
  <c r="K28" i="6" s="1"/>
  <c r="F6" i="4"/>
  <c r="G6" i="4" s="1"/>
  <c r="H6" i="4" s="1"/>
  <c r="F7" i="4"/>
  <c r="G7" i="4" s="1"/>
  <c r="H7" i="4" s="1"/>
  <c r="F8" i="4"/>
  <c r="G8" i="4" s="1"/>
  <c r="H8" i="4" s="1"/>
  <c r="F9" i="4"/>
  <c r="G9" i="4" s="1"/>
  <c r="H9" i="4" s="1"/>
  <c r="F10" i="4"/>
  <c r="G10" i="4" s="1"/>
  <c r="H10" i="4" s="1"/>
  <c r="F11" i="4"/>
  <c r="G11" i="4" s="1"/>
  <c r="H11" i="4" s="1"/>
  <c r="F12" i="4"/>
  <c r="G12" i="4" s="1"/>
  <c r="H12" i="4" s="1"/>
  <c r="F13" i="4"/>
  <c r="G13" i="4" s="1"/>
  <c r="H13" i="4" s="1"/>
  <c r="F14" i="4"/>
  <c r="G14" i="4" s="1"/>
  <c r="H14" i="4" s="1"/>
  <c r="F15" i="4"/>
  <c r="G15" i="4" s="1"/>
  <c r="H15" i="4" s="1"/>
  <c r="F16" i="4"/>
  <c r="G16" i="4" s="1"/>
  <c r="H16" i="4" s="1"/>
  <c r="F17" i="4"/>
  <c r="G17" i="4" s="1"/>
  <c r="H17" i="4" s="1"/>
  <c r="F5" i="4"/>
  <c r="G5" i="4" s="1"/>
  <c r="H5" i="4" s="1"/>
  <c r="K21" i="4" s="1"/>
  <c r="F5" i="3"/>
  <c r="G5" i="3" s="1"/>
  <c r="K21" i="3" s="1"/>
  <c r="F6" i="2"/>
  <c r="G6" i="2" s="1"/>
  <c r="H6" i="2" s="1"/>
  <c r="F7" i="2"/>
  <c r="G7" i="2" s="1"/>
  <c r="F8" i="2"/>
  <c r="G8" i="2" s="1"/>
  <c r="F9" i="2"/>
  <c r="G9" i="2" s="1"/>
  <c r="H9" i="2" s="1"/>
  <c r="F10" i="2"/>
  <c r="G10" i="2" s="1"/>
  <c r="H10" i="2" s="1"/>
  <c r="F11" i="2"/>
  <c r="G11" i="2" s="1"/>
  <c r="H11" i="2" s="1"/>
  <c r="F12" i="2"/>
  <c r="G12" i="2" s="1"/>
  <c r="H12" i="2" s="1"/>
  <c r="F13" i="2"/>
  <c r="G13" i="2" s="1"/>
  <c r="F14" i="2"/>
  <c r="G14" i="2" s="1"/>
  <c r="F15" i="2"/>
  <c r="G15" i="2" s="1"/>
  <c r="H15" i="2" s="1"/>
  <c r="F16" i="2"/>
  <c r="G16" i="2" s="1"/>
  <c r="H16" i="2" s="1"/>
  <c r="F17" i="2"/>
  <c r="G17" i="2" s="1"/>
  <c r="H17" i="2" s="1"/>
  <c r="F18" i="2"/>
  <c r="G18" i="2" s="1"/>
  <c r="H18" i="2" s="1"/>
  <c r="F19" i="2"/>
  <c r="G19" i="2" s="1"/>
  <c r="F20" i="2"/>
  <c r="G20" i="2" s="1"/>
  <c r="F21" i="2"/>
  <c r="G21" i="2" s="1"/>
  <c r="H21" i="2" s="1"/>
  <c r="F22" i="2"/>
  <c r="G22" i="2" s="1"/>
  <c r="H22" i="2" s="1"/>
  <c r="F23" i="2"/>
  <c r="G23" i="2" s="1"/>
  <c r="H23" i="2" s="1"/>
  <c r="F24" i="2"/>
  <c r="G24" i="2" s="1"/>
  <c r="H24" i="2" s="1"/>
  <c r="F25" i="2"/>
  <c r="G25" i="2" s="1"/>
  <c r="F26" i="2"/>
  <c r="G26" i="2" s="1"/>
  <c r="F27" i="2"/>
  <c r="G27" i="2" s="1"/>
  <c r="H27" i="2" s="1"/>
  <c r="F28" i="2"/>
  <c r="G28" i="2" s="1"/>
  <c r="H28" i="2" s="1"/>
  <c r="F29" i="2"/>
  <c r="G29" i="2" s="1"/>
  <c r="H29" i="2" s="1"/>
  <c r="F30" i="2"/>
  <c r="G30" i="2" s="1"/>
  <c r="H30" i="2" s="1"/>
  <c r="F31" i="2"/>
  <c r="G31" i="2" s="1"/>
  <c r="F32" i="2"/>
  <c r="G32" i="2" s="1"/>
  <c r="F33" i="2"/>
  <c r="G33" i="2" s="1"/>
  <c r="H33" i="2" s="1"/>
  <c r="F34" i="2"/>
  <c r="G34" i="2" s="1"/>
  <c r="H34" i="2" s="1"/>
  <c r="F35" i="2"/>
  <c r="G35" i="2" s="1"/>
  <c r="H35" i="2" s="1"/>
  <c r="F36" i="2"/>
  <c r="G36" i="2" s="1"/>
  <c r="H36" i="2" s="1"/>
  <c r="F37" i="2"/>
  <c r="G37" i="2" s="1"/>
  <c r="F5" i="2"/>
  <c r="G5" i="2" s="1"/>
  <c r="H5" i="2" s="1"/>
  <c r="K41" i="2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D15" i="7" l="1"/>
  <c r="H20" i="2"/>
  <c r="I20" i="2" s="1"/>
  <c r="J20" i="2" s="1"/>
  <c r="H8" i="2"/>
  <c r="K8" i="2" s="1"/>
  <c r="H18" i="6"/>
  <c r="I18" i="6" s="1"/>
  <c r="J18" i="6" s="1"/>
  <c r="H6" i="6"/>
  <c r="I6" i="6" s="1"/>
  <c r="J6" i="6" s="1"/>
  <c r="H7" i="2"/>
  <c r="K7" i="2" s="1"/>
  <c r="K29" i="6"/>
  <c r="D28" i="6"/>
  <c r="D35" i="6"/>
  <c r="H13" i="6"/>
  <c r="I13" i="6" s="1"/>
  <c r="J13" i="6" s="1"/>
  <c r="H26" i="2"/>
  <c r="K26" i="2" s="1"/>
  <c r="H14" i="2"/>
  <c r="K14" i="2" s="1"/>
  <c r="H32" i="2"/>
  <c r="I32" i="2" s="1"/>
  <c r="J32" i="2" s="1"/>
  <c r="H31" i="2"/>
  <c r="K31" i="2" s="1"/>
  <c r="K19" i="2"/>
  <c r="H19" i="2"/>
  <c r="H37" i="2"/>
  <c r="K37" i="2" s="1"/>
  <c r="K25" i="2"/>
  <c r="H25" i="2"/>
  <c r="H13" i="2"/>
  <c r="I13" i="2" s="1"/>
  <c r="J13" i="2" s="1"/>
  <c r="H19" i="6"/>
  <c r="I19" i="6" s="1"/>
  <c r="J19" i="6" s="1"/>
  <c r="H7" i="6"/>
  <c r="I7" i="6" s="1"/>
  <c r="J7" i="6" s="1"/>
  <c r="K22" i="3"/>
  <c r="K23" i="3" s="1"/>
  <c r="K25" i="3" s="1"/>
  <c r="D28" i="3"/>
  <c r="D21" i="3"/>
  <c r="H12" i="6"/>
  <c r="I12" i="6" s="1"/>
  <c r="J12" i="6" s="1"/>
  <c r="K42" i="2"/>
  <c r="L47" i="2"/>
  <c r="L48" i="2" s="1"/>
  <c r="D48" i="2"/>
  <c r="D41" i="2"/>
  <c r="K22" i="4"/>
  <c r="K23" i="4" s="1"/>
  <c r="K25" i="4" s="1"/>
  <c r="D28" i="4"/>
  <c r="D21" i="4"/>
  <c r="J37" i="1"/>
  <c r="H37" i="1"/>
  <c r="I37" i="1" s="1"/>
  <c r="J31" i="1"/>
  <c r="H31" i="1"/>
  <c r="I31" i="1" s="1"/>
  <c r="J25" i="1"/>
  <c r="H25" i="1"/>
  <c r="I25" i="1" s="1"/>
  <c r="J19" i="1"/>
  <c r="H19" i="1"/>
  <c r="I19" i="1" s="1"/>
  <c r="J13" i="1"/>
  <c r="H13" i="1"/>
  <c r="I13" i="1" s="1"/>
  <c r="J7" i="1"/>
  <c r="H7" i="1"/>
  <c r="I7" i="1" s="1"/>
  <c r="H36" i="1"/>
  <c r="I36" i="1" s="1"/>
  <c r="J36" i="1"/>
  <c r="H30" i="1"/>
  <c r="I30" i="1" s="1"/>
  <c r="J30" i="1"/>
  <c r="H24" i="1"/>
  <c r="I24" i="1" s="1"/>
  <c r="J24" i="1"/>
  <c r="H18" i="1"/>
  <c r="I18" i="1" s="1"/>
  <c r="J18" i="1"/>
  <c r="H12" i="1"/>
  <c r="I12" i="1" s="1"/>
  <c r="J12" i="1"/>
  <c r="H6" i="1"/>
  <c r="I6" i="1" s="1"/>
  <c r="J6" i="1"/>
  <c r="H35" i="1"/>
  <c r="I35" i="1" s="1"/>
  <c r="J35" i="1"/>
  <c r="H29" i="1"/>
  <c r="I29" i="1" s="1"/>
  <c r="J29" i="1"/>
  <c r="H23" i="1"/>
  <c r="I23" i="1" s="1"/>
  <c r="J23" i="1"/>
  <c r="H17" i="1"/>
  <c r="I17" i="1" s="1"/>
  <c r="J17" i="1"/>
  <c r="H11" i="1"/>
  <c r="I11" i="1" s="1"/>
  <c r="J11" i="1"/>
  <c r="H34" i="1"/>
  <c r="I34" i="1" s="1"/>
  <c r="J34" i="1"/>
  <c r="H28" i="1"/>
  <c r="I28" i="1" s="1"/>
  <c r="J28" i="1"/>
  <c r="H22" i="1"/>
  <c r="I22" i="1" s="1"/>
  <c r="J22" i="1"/>
  <c r="H16" i="1"/>
  <c r="I16" i="1" s="1"/>
  <c r="J16" i="1"/>
  <c r="H10" i="1"/>
  <c r="I10" i="1" s="1"/>
  <c r="J10" i="1"/>
  <c r="H33" i="1"/>
  <c r="I33" i="1" s="1"/>
  <c r="J33" i="1"/>
  <c r="H27" i="1"/>
  <c r="I27" i="1" s="1"/>
  <c r="J27" i="1"/>
  <c r="H21" i="1"/>
  <c r="I21" i="1" s="1"/>
  <c r="J21" i="1"/>
  <c r="H15" i="1"/>
  <c r="I15" i="1" s="1"/>
  <c r="J15" i="1"/>
  <c r="H9" i="1"/>
  <c r="I9" i="1" s="1"/>
  <c r="J9" i="1"/>
  <c r="J32" i="1"/>
  <c r="H32" i="1"/>
  <c r="I32" i="1" s="1"/>
  <c r="J26" i="1"/>
  <c r="H26" i="1"/>
  <c r="I26" i="1" s="1"/>
  <c r="J20" i="1"/>
  <c r="H20" i="1"/>
  <c r="I20" i="1" s="1"/>
  <c r="J14" i="1"/>
  <c r="H14" i="1"/>
  <c r="I14" i="1" s="1"/>
  <c r="J8" i="1"/>
  <c r="H8" i="1"/>
  <c r="I8" i="1" s="1"/>
  <c r="I36" i="2"/>
  <c r="J36" i="2" s="1"/>
  <c r="K36" i="2"/>
  <c r="K30" i="2"/>
  <c r="I30" i="2"/>
  <c r="J30" i="2" s="1"/>
  <c r="I24" i="2"/>
  <c r="J24" i="2" s="1"/>
  <c r="K24" i="2"/>
  <c r="I18" i="2"/>
  <c r="J18" i="2" s="1"/>
  <c r="K18" i="2"/>
  <c r="I12" i="2"/>
  <c r="J12" i="2" s="1"/>
  <c r="K12" i="2"/>
  <c r="K6" i="2"/>
  <c r="I6" i="2"/>
  <c r="J6" i="2" s="1"/>
  <c r="I35" i="2"/>
  <c r="J35" i="2" s="1"/>
  <c r="K35" i="2"/>
  <c r="I29" i="2"/>
  <c r="J29" i="2" s="1"/>
  <c r="K29" i="2"/>
  <c r="I23" i="2"/>
  <c r="J23" i="2" s="1"/>
  <c r="K23" i="2"/>
  <c r="I17" i="2"/>
  <c r="J17" i="2" s="1"/>
  <c r="K17" i="2"/>
  <c r="I11" i="2"/>
  <c r="J11" i="2" s="1"/>
  <c r="K11" i="2"/>
  <c r="K34" i="2"/>
  <c r="I34" i="2"/>
  <c r="J34" i="2" s="1"/>
  <c r="K28" i="2"/>
  <c r="I28" i="2"/>
  <c r="J28" i="2" s="1"/>
  <c r="K22" i="2"/>
  <c r="I22" i="2"/>
  <c r="J22" i="2" s="1"/>
  <c r="K16" i="2"/>
  <c r="I16" i="2"/>
  <c r="J16" i="2" s="1"/>
  <c r="K10" i="2"/>
  <c r="I10" i="2"/>
  <c r="J10" i="2" s="1"/>
  <c r="K33" i="2"/>
  <c r="I33" i="2"/>
  <c r="J33" i="2" s="1"/>
  <c r="K27" i="2"/>
  <c r="I27" i="2"/>
  <c r="J27" i="2" s="1"/>
  <c r="K21" i="2"/>
  <c r="I21" i="2"/>
  <c r="J21" i="2" s="1"/>
  <c r="K15" i="2"/>
  <c r="I15" i="2"/>
  <c r="J15" i="2" s="1"/>
  <c r="K9" i="2"/>
  <c r="I9" i="2"/>
  <c r="J9" i="2" s="1"/>
  <c r="K13" i="2"/>
  <c r="I26" i="2"/>
  <c r="J26" i="2" s="1"/>
  <c r="I14" i="2"/>
  <c r="J14" i="2" s="1"/>
  <c r="I37" i="2"/>
  <c r="J37" i="2" s="1"/>
  <c r="I25" i="2"/>
  <c r="J25" i="2" s="1"/>
  <c r="I19" i="2"/>
  <c r="J19" i="2" s="1"/>
  <c r="I7" i="2"/>
  <c r="J7" i="2" s="1"/>
  <c r="K32" i="2"/>
  <c r="K20" i="2"/>
  <c r="I8" i="2"/>
  <c r="J8" i="2" s="1"/>
  <c r="K11" i="4"/>
  <c r="I11" i="4"/>
  <c r="J11" i="4" s="1"/>
  <c r="K10" i="4"/>
  <c r="I10" i="4"/>
  <c r="J10" i="4" s="1"/>
  <c r="K14" i="4"/>
  <c r="I14" i="4"/>
  <c r="J14" i="4" s="1"/>
  <c r="K8" i="4"/>
  <c r="I8" i="4"/>
  <c r="J8" i="4" s="1"/>
  <c r="K17" i="4"/>
  <c r="I17" i="4"/>
  <c r="J17" i="4" s="1"/>
  <c r="K13" i="4"/>
  <c r="I13" i="4"/>
  <c r="J13" i="4" s="1"/>
  <c r="K7" i="4"/>
  <c r="I7" i="4"/>
  <c r="J7" i="4" s="1"/>
  <c r="K16" i="4"/>
  <c r="I16" i="4"/>
  <c r="J16" i="4" s="1"/>
  <c r="K12" i="4"/>
  <c r="I12" i="4"/>
  <c r="J12" i="4" s="1"/>
  <c r="K6" i="4"/>
  <c r="I6" i="4"/>
  <c r="J6" i="4" s="1"/>
  <c r="K15" i="4"/>
  <c r="I15" i="4"/>
  <c r="J15" i="4" s="1"/>
  <c r="K9" i="4"/>
  <c r="I9" i="4"/>
  <c r="J9" i="4" s="1"/>
  <c r="K22" i="6"/>
  <c r="I22" i="6"/>
  <c r="J22" i="6" s="1"/>
  <c r="K10" i="6"/>
  <c r="I10" i="6"/>
  <c r="J10" i="6" s="1"/>
  <c r="K15" i="6"/>
  <c r="I15" i="6"/>
  <c r="J15" i="6" s="1"/>
  <c r="K20" i="6"/>
  <c r="I20" i="6"/>
  <c r="J20" i="6" s="1"/>
  <c r="K14" i="6"/>
  <c r="I14" i="6"/>
  <c r="J14" i="6" s="1"/>
  <c r="K23" i="6"/>
  <c r="I23" i="6"/>
  <c r="J23" i="6" s="1"/>
  <c r="K17" i="6"/>
  <c r="I17" i="6"/>
  <c r="J17" i="6" s="1"/>
  <c r="K11" i="6"/>
  <c r="I11" i="6"/>
  <c r="J11" i="6" s="1"/>
  <c r="K16" i="6"/>
  <c r="I16" i="6"/>
  <c r="J16" i="6" s="1"/>
  <c r="K21" i="6"/>
  <c r="I21" i="6"/>
  <c r="J21" i="6" s="1"/>
  <c r="K9" i="6"/>
  <c r="I9" i="6"/>
  <c r="J9" i="6" s="1"/>
  <c r="K8" i="6"/>
  <c r="I8" i="6"/>
  <c r="J8" i="6" s="1"/>
  <c r="K19" i="6"/>
  <c r="K7" i="6"/>
  <c r="K24" i="6"/>
  <c r="K12" i="6"/>
  <c r="K6" i="6"/>
  <c r="K13" i="6"/>
  <c r="D22" i="3"/>
  <c r="K18" i="6" l="1"/>
  <c r="I31" i="2"/>
  <c r="J31" i="2" s="1"/>
  <c r="K30" i="6"/>
  <c r="D29" i="6"/>
  <c r="D42" i="2"/>
  <c r="K43" i="2"/>
  <c r="D23" i="3"/>
  <c r="D25" i="3"/>
  <c r="K42" i="1"/>
  <c r="D42" i="1" s="1"/>
  <c r="D43" i="2" l="1"/>
  <c r="K45" i="2"/>
  <c r="D45" i="2" s="1"/>
  <c r="K32" i="6"/>
  <c r="D32" i="6" s="1"/>
  <c r="D30" i="6"/>
  <c r="K43" i="1"/>
  <c r="D43" i="1" s="1"/>
  <c r="K45" i="1" l="1"/>
  <c r="D45" i="1" s="1"/>
  <c r="H5" i="3"/>
  <c r="I5" i="3" s="1"/>
  <c r="J5" i="1"/>
  <c r="F6" i="5"/>
  <c r="G6" i="5" s="1"/>
  <c r="F7" i="5"/>
  <c r="G7" i="5" s="1"/>
  <c r="F8" i="5"/>
  <c r="G8" i="5" s="1"/>
  <c r="F9" i="5"/>
  <c r="G9" i="5" s="1"/>
  <c r="F10" i="5"/>
  <c r="G10" i="5" s="1"/>
  <c r="F11" i="5"/>
  <c r="G11" i="5" s="1"/>
  <c r="F12" i="5"/>
  <c r="G12" i="5" s="1"/>
  <c r="F13" i="5"/>
  <c r="G13" i="5" s="1"/>
  <c r="F14" i="5"/>
  <c r="G14" i="5" s="1"/>
  <c r="F15" i="5"/>
  <c r="G15" i="5" s="1"/>
  <c r="F16" i="5"/>
  <c r="G16" i="5" s="1"/>
  <c r="F17" i="5"/>
  <c r="G17" i="5" s="1"/>
  <c r="F18" i="5"/>
  <c r="G18" i="5" s="1"/>
  <c r="F19" i="5"/>
  <c r="G19" i="5" s="1"/>
  <c r="F20" i="5"/>
  <c r="G20" i="5" s="1"/>
  <c r="F21" i="5"/>
  <c r="G21" i="5" s="1"/>
  <c r="F22" i="5"/>
  <c r="G22" i="5" s="1"/>
  <c r="F23" i="5"/>
  <c r="G23" i="5" s="1"/>
  <c r="F24" i="5"/>
  <c r="G24" i="5" s="1"/>
  <c r="I5" i="4" l="1"/>
  <c r="J5" i="4" s="1"/>
  <c r="J22" i="5"/>
  <c r="H22" i="5"/>
  <c r="I22" i="5" s="1"/>
  <c r="H15" i="5"/>
  <c r="I15" i="5" s="1"/>
  <c r="J15" i="5"/>
  <c r="H13" i="5"/>
  <c r="I13" i="5" s="1"/>
  <c r="J13" i="5"/>
  <c r="J24" i="5"/>
  <c r="H24" i="5"/>
  <c r="I24" i="5" s="1"/>
  <c r="J18" i="5"/>
  <c r="H18" i="5"/>
  <c r="I18" i="5" s="1"/>
  <c r="J12" i="5"/>
  <c r="H12" i="5"/>
  <c r="I12" i="5" s="1"/>
  <c r="J6" i="5"/>
  <c r="H6" i="5"/>
  <c r="I6" i="5" s="1"/>
  <c r="J16" i="5"/>
  <c r="H16" i="5"/>
  <c r="I16" i="5" s="1"/>
  <c r="H19" i="5"/>
  <c r="I19" i="5" s="1"/>
  <c r="J19" i="5"/>
  <c r="H7" i="5"/>
  <c r="I7" i="5" s="1"/>
  <c r="J7" i="5"/>
  <c r="J23" i="5"/>
  <c r="H23" i="5"/>
  <c r="I23" i="5" s="1"/>
  <c r="J17" i="5"/>
  <c r="H17" i="5"/>
  <c r="I17" i="5" s="1"/>
  <c r="J11" i="5"/>
  <c r="H11" i="5"/>
  <c r="I11" i="5" s="1"/>
  <c r="J10" i="5"/>
  <c r="H10" i="5"/>
  <c r="I10" i="5" s="1"/>
  <c r="H21" i="5"/>
  <c r="I21" i="5" s="1"/>
  <c r="J21" i="5"/>
  <c r="H9" i="5"/>
  <c r="I9" i="5" s="1"/>
  <c r="J9" i="5"/>
  <c r="H20" i="5"/>
  <c r="I20" i="5" s="1"/>
  <c r="J20" i="5"/>
  <c r="H14" i="5"/>
  <c r="I14" i="5" s="1"/>
  <c r="J14" i="5"/>
  <c r="H8" i="5"/>
  <c r="I8" i="5" s="1"/>
  <c r="J8" i="5"/>
  <c r="J5" i="5"/>
  <c r="D35" i="5"/>
  <c r="H5" i="5"/>
  <c r="I5" i="5" s="1"/>
  <c r="H6" i="3"/>
  <c r="I6" i="3" s="1"/>
  <c r="H12" i="3"/>
  <c r="I12" i="3" s="1"/>
  <c r="H7" i="3"/>
  <c r="I7" i="3" s="1"/>
  <c r="H8" i="3"/>
  <c r="I8" i="3" s="1"/>
  <c r="H14" i="3"/>
  <c r="I14" i="3" s="1"/>
  <c r="H13" i="3"/>
  <c r="I13" i="3" s="1"/>
  <c r="H9" i="3"/>
  <c r="I9" i="3" s="1"/>
  <c r="H15" i="3"/>
  <c r="I15" i="3" s="1"/>
  <c r="H5" i="1"/>
  <c r="I5" i="1" s="1"/>
  <c r="H10" i="3"/>
  <c r="I10" i="3" s="1"/>
  <c r="H16" i="3"/>
  <c r="I16" i="3" s="1"/>
  <c r="H11" i="3"/>
  <c r="I11" i="3" s="1"/>
  <c r="K5" i="4"/>
  <c r="K5" i="6"/>
  <c r="I5" i="6"/>
  <c r="J5" i="6" s="1"/>
  <c r="H17" i="3"/>
  <c r="I17" i="3" s="1"/>
  <c r="J5" i="3"/>
  <c r="J6" i="3"/>
  <c r="J7" i="3"/>
  <c r="J8" i="3"/>
  <c r="J9" i="3"/>
  <c r="J10" i="3"/>
  <c r="J12" i="3"/>
  <c r="J13" i="3"/>
  <c r="J14" i="3"/>
  <c r="J15" i="3"/>
  <c r="J16" i="3"/>
  <c r="J17" i="3"/>
  <c r="I5" i="2" l="1"/>
  <c r="J5" i="2" s="1"/>
  <c r="D28" i="5"/>
  <c r="K5" i="2"/>
  <c r="J11" i="3"/>
  <c r="D22" i="4" l="1"/>
  <c r="D29" i="5"/>
  <c r="D25" i="4" l="1"/>
  <c r="D23" i="4"/>
  <c r="D32" i="5"/>
  <c r="D30" i="5"/>
</calcChain>
</file>

<file path=xl/sharedStrings.xml><?xml version="1.0" encoding="utf-8"?>
<sst xmlns="http://schemas.openxmlformats.org/spreadsheetml/2006/main" count="375" uniqueCount="86">
  <si>
    <t>명절휴가비
(설,추석 50% 지급)</t>
  </si>
  <si>
    <t>휴일근무수당
(8시간)</t>
  </si>
  <si>
    <t>명절휴가비
(설,추석 50%씩 지급)</t>
  </si>
  <si>
    <t>월급여 총액
(1/12 금액 매월지급)</t>
  </si>
  <si>
    <t>지급총액</t>
  </si>
  <si>
    <t>(단위 : 원)</t>
  </si>
  <si>
    <t>년차수당
(8시간)</t>
  </si>
  <si>
    <t>초5</t>
  </si>
  <si>
    <t>초1</t>
  </si>
  <si>
    <t>초10</t>
  </si>
  <si>
    <t>초6</t>
  </si>
  <si>
    <t>호봉</t>
  </si>
  <si>
    <t>초9</t>
  </si>
  <si>
    <t>초11</t>
  </si>
  <si>
    <t>월급여</t>
  </si>
  <si>
    <t>초3</t>
  </si>
  <si>
    <t>초8</t>
  </si>
  <si>
    <t>초2</t>
  </si>
  <si>
    <t>초7</t>
  </si>
  <si>
    <t>초4</t>
  </si>
  <si>
    <t>명절휴가비
(설,추석 50%씩 
지급)</t>
    <phoneticPr fontId="6" type="noConversion"/>
  </si>
  <si>
    <t>지급총액</t>
    <phoneticPr fontId="6" type="noConversion"/>
  </si>
  <si>
    <t>위생수당,
대민업무수당,
위험수당(매월)</t>
    <phoneticPr fontId="24" type="noConversion"/>
  </si>
  <si>
    <t>초12</t>
  </si>
  <si>
    <t>초13</t>
  </si>
  <si>
    <t>위생수당,
대민업무수당,
위험수당(매월)</t>
    <phoneticPr fontId="6" type="noConversion"/>
  </si>
  <si>
    <t>통상시급1호봉기준</t>
    <phoneticPr fontId="24" type="noConversion"/>
  </si>
  <si>
    <t>비고</t>
    <phoneticPr fontId="24" type="noConversion"/>
  </si>
  <si>
    <t>특수지근무수당
지급금액(월)</t>
    <phoneticPr fontId="24" type="noConversion"/>
  </si>
  <si>
    <t>30,000원</t>
    <phoneticPr fontId="24" type="noConversion"/>
  </si>
  <si>
    <t>특수지근무수당만 있을때</t>
    <phoneticPr fontId="24" type="noConversion"/>
  </si>
  <si>
    <t>40,000원</t>
    <phoneticPr fontId="24" type="noConversion"/>
  </si>
  <si>
    <t>50,000원</t>
    <phoneticPr fontId="24" type="noConversion"/>
  </si>
  <si>
    <t>선임수당
지급금액(월)</t>
    <phoneticPr fontId="24" type="noConversion"/>
  </si>
  <si>
    <t>선임수당만 있을때</t>
    <phoneticPr fontId="24" type="noConversion"/>
  </si>
  <si>
    <t>계산방법</t>
    <phoneticPr fontId="24" type="noConversion"/>
  </si>
  <si>
    <t>50,000원</t>
    <phoneticPr fontId="6" type="noConversion"/>
  </si>
  <si>
    <t>30,000원50,000원</t>
    <phoneticPr fontId="6" type="noConversion"/>
  </si>
  <si>
    <t>지급금액</t>
    <phoneticPr fontId="6" type="noConversion"/>
  </si>
  <si>
    <t>1호봉시급</t>
    <phoneticPr fontId="6" type="noConversion"/>
  </si>
  <si>
    <t>시급가산액</t>
    <phoneticPr fontId="6" type="noConversion"/>
  </si>
  <si>
    <t>특수지근무</t>
    <phoneticPr fontId="24" type="noConversion"/>
  </si>
  <si>
    <t>선임수당</t>
    <phoneticPr fontId="24" type="noConversion"/>
  </si>
  <si>
    <t>특수지3만원,
선임5만원(월)</t>
    <phoneticPr fontId="24" type="noConversion"/>
  </si>
  <si>
    <t>특수지근무수당,선임수당 중복시급시</t>
    <phoneticPr fontId="24" type="noConversion"/>
  </si>
  <si>
    <t>시간외근로수당
(0.5 할증)</t>
    <phoneticPr fontId="6" type="noConversion"/>
  </si>
  <si>
    <t>시간외근로수당
(0.5 할증)</t>
    <phoneticPr fontId="6" type="noConversion"/>
  </si>
  <si>
    <t>연차수당
(8시간)</t>
    <phoneticPr fontId="6" type="noConversion"/>
  </si>
  <si>
    <t>기능장려수당
(=자격증수당
매월3만원)
(연단위 지급금액)</t>
    <phoneticPr fontId="6" type="noConversion"/>
  </si>
  <si>
    <t>연차수당
(8시간)</t>
    <phoneticPr fontId="6" type="noConversion"/>
  </si>
  <si>
    <t>통상시급(초과1호봉)기준</t>
    <phoneticPr fontId="24" type="noConversion"/>
  </si>
  <si>
    <t>시간급(통상시급)</t>
    <phoneticPr fontId="6" type="noConversion"/>
  </si>
  <si>
    <t>연차수당
(8시간)</t>
    <phoneticPr fontId="6" type="noConversion"/>
  </si>
  <si>
    <t>통상시급(초과1호봉)기준</t>
    <phoneticPr fontId="24" type="noConversion"/>
  </si>
  <si>
    <t>계산방법</t>
    <phoneticPr fontId="24" type="noConversion"/>
  </si>
  <si>
    <t>비고</t>
    <phoneticPr fontId="24" type="noConversion"/>
  </si>
  <si>
    <t>※특수지근무수당, 선임수당 지급시 통상시급계산은 아래와 같이 추가반영해야함</t>
    <phoneticPr fontId="24" type="noConversion"/>
  </si>
  <si>
    <t>시간급(통상시급)</t>
    <phoneticPr fontId="6" type="noConversion"/>
  </si>
  <si>
    <t>지급총액</t>
    <phoneticPr fontId="6" type="noConversion"/>
  </si>
  <si>
    <t>3개직종 공무직 통상임금표 (시설청소원, 시설경비원, 대민종사원)</t>
    <phoneticPr fontId="6" type="noConversion"/>
  </si>
  <si>
    <t>3개직종 공무직 통상임금표 (시설청소원, 시설경비원, 대민종사원)(기능장려수당만 별도반영)</t>
    <phoneticPr fontId="6" type="noConversion"/>
  </si>
  <si>
    <t>4개직종 공무직 통상임금표 (일반종사원, 환경정비원, 도로보수원, 시설정비원)</t>
    <phoneticPr fontId="6" type="noConversion"/>
  </si>
  <si>
    <t>4개직종 공무직 통상임금표(일반종사원, 환경정비원, 도로보수원, 시설정비원)(기능장려수당만 별도반영)</t>
    <phoneticPr fontId="6" type="noConversion"/>
  </si>
  <si>
    <t>4개직종 (초과호봉) 공무직 통상임금표(2012.5.1자로 상용직에서 공무직으로 전환된자)</t>
    <phoneticPr fontId="6" type="noConversion"/>
  </si>
  <si>
    <t>4개직종(초과호봉) 공무직 통상임금표(2012.5.1자로 상용직에서 공무직으로 전환된자)(기능장려수당만 별도반영)</t>
    <phoneticPr fontId="6" type="noConversion"/>
  </si>
  <si>
    <t>적용 : 2020년 1월부터 적용</t>
    <phoneticPr fontId="6" type="noConversion"/>
  </si>
  <si>
    <r>
      <t>※</t>
    </r>
    <r>
      <rPr>
        <b/>
        <sz val="12"/>
        <color rgb="FFFF0000"/>
        <rFont val="맑은 고딕"/>
        <family val="3"/>
        <charset val="129"/>
      </rPr>
      <t xml:space="preserve">특수지근무수당, 선임수당 중복지급시 두 수당 모두 통상시급에 반영해야함. </t>
    </r>
    <phoneticPr fontId="24" type="noConversion"/>
  </si>
  <si>
    <t>(=10846+143)</t>
    <phoneticPr fontId="24" type="noConversion"/>
  </si>
  <si>
    <t>(=10846+191)</t>
    <phoneticPr fontId="24" type="noConversion"/>
  </si>
  <si>
    <t>(=10846+239)</t>
    <phoneticPr fontId="24" type="noConversion"/>
  </si>
  <si>
    <t>(=10846+143+239)</t>
    <phoneticPr fontId="24" type="noConversion"/>
  </si>
  <si>
    <t>적용 : 2021년 1월부터 적용</t>
    <phoneticPr fontId="6" type="noConversion"/>
  </si>
  <si>
    <t>(=10989+143)</t>
    <phoneticPr fontId="24" type="noConversion"/>
  </si>
  <si>
    <t>(=10989+191)</t>
    <phoneticPr fontId="24" type="noConversion"/>
  </si>
  <si>
    <t>(=10989+239)</t>
    <phoneticPr fontId="24" type="noConversion"/>
  </si>
  <si>
    <t>(=10989+143+239)</t>
    <phoneticPr fontId="24" type="noConversion"/>
  </si>
  <si>
    <t>(=22208+143)</t>
    <phoneticPr fontId="24" type="noConversion"/>
  </si>
  <si>
    <t>(=22208+191)</t>
    <phoneticPr fontId="24" type="noConversion"/>
  </si>
  <si>
    <t>(=22208+239)</t>
    <phoneticPr fontId="24" type="noConversion"/>
  </si>
  <si>
    <t>(=22208+143+239)</t>
    <phoneticPr fontId="24" type="noConversion"/>
  </si>
  <si>
    <t>(=22351+143)</t>
    <phoneticPr fontId="24" type="noConversion"/>
  </si>
  <si>
    <t>(=22351+191)</t>
    <phoneticPr fontId="24" type="noConversion"/>
  </si>
  <si>
    <t>(=22351+239)</t>
    <phoneticPr fontId="24" type="noConversion"/>
  </si>
  <si>
    <t>(=22351+143+239)</t>
    <phoneticPr fontId="24" type="noConversion"/>
  </si>
  <si>
    <t>※특수지근무수당 지급시 통상시급계산은 아래와 같이 추가반영해야함</t>
    <phoneticPr fontId="24" type="noConversion"/>
  </si>
  <si>
    <t>촉탁직 통상임금표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</si>
</sst>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176" formatCode="#,##0_);[Red]\(#,##0\)"/>
    <numFmt numFmtId="177" formatCode="#,##0_ "/>
    <numFmt numFmtId="178" formatCode="0_);[Red]\(0\)"/>
    <numFmt numFmtId="179" formatCode="_-&quot;₩&quot;* #,##0_-;\-&quot;₩&quot;* #,##0_-;_-&quot;₩&quot;* &quot;-&quot;??_-;_-@_-"/>
  </numFmts>
  <fonts count="42" x14ac:knownFonts="1">
    <font>
      <sz val="11"/>
      <color rgb="FF000000"/>
      <name val="돋움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HY수평선B"/>
      <family val="1"/>
      <charset val="129"/>
    </font>
    <font>
      <sz val="10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11"/>
      <color rgb="FF3F3F76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color rgb="FF3F3F76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6"/>
      <color rgb="FF000000"/>
      <name val="HY견고딕"/>
      <family val="1"/>
      <charset val="129"/>
    </font>
    <font>
      <b/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0"/>
      <color rgb="FF3F3F76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3F3F76"/>
      <name val="맑은 고딕"/>
      <family val="3"/>
      <charset val="129"/>
      <scheme val="minor"/>
    </font>
    <font>
      <sz val="10"/>
      <color rgb="FF3F3F76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6"/>
      <color rgb="FF000000"/>
      <name val="HY견고딕"/>
      <family val="1"/>
      <charset val="129"/>
    </font>
    <font>
      <sz val="16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HY견고딕"/>
      <family val="1"/>
      <charset val="129"/>
    </font>
    <font>
      <b/>
      <sz val="10"/>
      <name val="맑은 고딕"/>
      <family val="3"/>
      <charset val="129"/>
      <scheme val="minor"/>
    </font>
    <font>
      <sz val="10"/>
      <color rgb="FFFF0000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sz val="11"/>
      <color indexed="8"/>
      <name val="맑은 고딕"/>
      <family val="3"/>
      <charset val="129"/>
    </font>
    <font>
      <b/>
      <sz val="12"/>
      <color rgb="FF000000"/>
      <name val="돋움"/>
      <family val="3"/>
      <charset val="129"/>
    </font>
    <font>
      <b/>
      <sz val="12"/>
      <color theme="1"/>
      <name val="맑은 고딕"/>
      <family val="3"/>
      <charset val="129"/>
    </font>
    <font>
      <sz val="12"/>
      <color rgb="FF000000"/>
      <name val="돋움"/>
      <family val="3"/>
      <charset val="129"/>
    </font>
    <font>
      <b/>
      <sz val="12"/>
      <color rgb="FFFF0000"/>
      <name val="돋움"/>
      <family val="3"/>
      <charset val="129"/>
    </font>
    <font>
      <b/>
      <sz val="12"/>
      <color rgb="FFFF0000"/>
      <name val="맑은 고딕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E9ED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4">
    <xf numFmtId="0" fontId="0" fillId="0" borderId="0">
      <alignment vertical="center"/>
    </xf>
    <xf numFmtId="41" fontId="5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41" fontId="5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41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41" fontId="3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38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>
      <alignment vertical="center"/>
    </xf>
    <xf numFmtId="0" fontId="39" fillId="0" borderId="0">
      <alignment vertical="center"/>
    </xf>
  </cellStyleXfs>
  <cellXfs count="131"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>
      <alignment vertical="center"/>
    </xf>
    <xf numFmtId="0" fontId="4" fillId="0" borderId="0" xfId="0" applyNumberFormat="1" applyFont="1">
      <alignment vertical="center"/>
    </xf>
    <xf numFmtId="41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>
      <alignment vertical="center"/>
    </xf>
    <xf numFmtId="41" fontId="13" fillId="0" borderId="1" xfId="0" applyNumberFormat="1" applyFont="1" applyFill="1" applyBorder="1" applyAlignment="1" applyProtection="1">
      <alignment vertical="center"/>
    </xf>
    <xf numFmtId="41" fontId="13" fillId="2" borderId="1" xfId="1" applyNumberFormat="1" applyFont="1" applyFill="1" applyBorder="1" applyAlignment="1" applyProtection="1">
      <alignment horizontal="center" vertical="center"/>
    </xf>
    <xf numFmtId="41" fontId="13" fillId="2" borderId="1" xfId="0" applyNumberFormat="1" applyFont="1" applyFill="1" applyBorder="1" applyAlignment="1" applyProtection="1">
      <alignment horizontal="center" vertical="center"/>
    </xf>
    <xf numFmtId="41" fontId="13" fillId="2" borderId="1" xfId="1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4" borderId="1" xfId="0" applyNumberFormat="1" applyFont="1" applyFill="1" applyBorder="1" applyAlignment="1" applyProtection="1">
      <alignment horizontal="center" vertical="center" wrapText="1"/>
    </xf>
    <xf numFmtId="176" fontId="13" fillId="3" borderId="1" xfId="0" applyNumberFormat="1" applyFont="1" applyFill="1" applyBorder="1" applyAlignment="1" applyProtection="1">
      <alignment vertical="center"/>
    </xf>
    <xf numFmtId="0" fontId="13" fillId="0" borderId="0" xfId="0" applyNumberFormat="1" applyFont="1">
      <alignment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>
      <alignment vertical="center"/>
    </xf>
    <xf numFmtId="41" fontId="13" fillId="0" borderId="0" xfId="0" applyNumberFormat="1" applyFont="1">
      <alignment vertical="center"/>
    </xf>
    <xf numFmtId="0" fontId="21" fillId="0" borderId="0" xfId="0" applyNumberFormat="1" applyFont="1">
      <alignment vertical="center"/>
    </xf>
    <xf numFmtId="41" fontId="23" fillId="0" borderId="3" xfId="1" applyFont="1" applyFill="1" applyBorder="1" applyAlignment="1">
      <alignment vertical="center"/>
    </xf>
    <xf numFmtId="41" fontId="23" fillId="0" borderId="1" xfId="1" applyFont="1" applyFill="1" applyBorder="1" applyAlignment="1">
      <alignment vertical="center"/>
    </xf>
    <xf numFmtId="41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Border="1">
      <alignment vertical="center"/>
    </xf>
    <xf numFmtId="41" fontId="25" fillId="0" borderId="1" xfId="1" applyFont="1" applyFill="1" applyBorder="1">
      <alignment vertical="center"/>
    </xf>
    <xf numFmtId="41" fontId="25" fillId="0" borderId="2" xfId="1" applyFont="1" applyFill="1" applyBorder="1">
      <alignment vertical="center"/>
    </xf>
    <xf numFmtId="41" fontId="27" fillId="0" borderId="0" xfId="1" applyFont="1" applyFill="1" applyBorder="1" applyAlignment="1">
      <alignment vertical="center"/>
    </xf>
    <xf numFmtId="41" fontId="28" fillId="0" borderId="4" xfId="1" applyFont="1" applyFill="1" applyBorder="1" applyAlignment="1">
      <alignment horizontal="center" vertical="center" wrapText="1"/>
    </xf>
    <xf numFmtId="41" fontId="28" fillId="0" borderId="5" xfId="1" applyFont="1" applyFill="1" applyBorder="1" applyAlignment="1">
      <alignment vertical="center"/>
    </xf>
    <xf numFmtId="0" fontId="0" fillId="0" borderId="0" xfId="0">
      <alignment vertical="center"/>
    </xf>
    <xf numFmtId="41" fontId="23" fillId="0" borderId="2" xfId="1" applyFont="1" applyFill="1" applyBorder="1" applyAlignment="1">
      <alignment vertical="center"/>
    </xf>
    <xf numFmtId="42" fontId="30" fillId="0" borderId="7" xfId="2" applyFont="1" applyFill="1" applyBorder="1">
      <alignment vertical="center"/>
    </xf>
    <xf numFmtId="41" fontId="23" fillId="0" borderId="7" xfId="1" applyFont="1" applyFill="1" applyBorder="1" applyAlignment="1">
      <alignment vertical="center"/>
    </xf>
    <xf numFmtId="41" fontId="23" fillId="0" borderId="1" xfId="1" applyFont="1" applyFill="1" applyBorder="1" applyAlignment="1">
      <alignment horizontal="center" vertical="center"/>
    </xf>
    <xf numFmtId="41" fontId="23" fillId="0" borderId="2" xfId="1" applyFont="1" applyFill="1" applyBorder="1" applyAlignment="1">
      <alignment horizontal="center" vertical="center"/>
    </xf>
    <xf numFmtId="41" fontId="23" fillId="0" borderId="7" xfId="1" applyFont="1" applyFill="1" applyBorder="1" applyAlignment="1">
      <alignment horizontal="center" vertical="center"/>
    </xf>
    <xf numFmtId="41" fontId="23" fillId="0" borderId="3" xfId="1" applyFont="1" applyFill="1" applyBorder="1" applyAlignment="1">
      <alignment horizontal="center" vertical="center"/>
    </xf>
    <xf numFmtId="41" fontId="13" fillId="2" borderId="8" xfId="1" applyNumberFormat="1" applyFont="1" applyFill="1" applyBorder="1" applyAlignment="1" applyProtection="1">
      <alignment vertical="center"/>
    </xf>
    <xf numFmtId="177" fontId="4" fillId="0" borderId="0" xfId="0" applyNumberFormat="1" applyFont="1" applyBorder="1">
      <alignment vertical="center"/>
    </xf>
    <xf numFmtId="0" fontId="0" fillId="0" borderId="9" xfId="0" applyNumberFormat="1" applyBorder="1">
      <alignment vertical="center"/>
    </xf>
    <xf numFmtId="0" fontId="4" fillId="0" borderId="9" xfId="0" applyNumberFormat="1" applyFont="1" applyBorder="1">
      <alignment vertical="center"/>
    </xf>
    <xf numFmtId="3" fontId="3" fillId="0" borderId="9" xfId="0" applyNumberFormat="1" applyFont="1" applyFill="1" applyBorder="1" applyAlignment="1" applyProtection="1">
      <alignment horizontal="center" vertical="center" wrapText="1"/>
    </xf>
    <xf numFmtId="41" fontId="23" fillId="0" borderId="1" xfId="1" applyFont="1" applyFill="1" applyBorder="1" applyAlignment="1">
      <alignment horizontal="center" vertical="center"/>
    </xf>
    <xf numFmtId="41" fontId="23" fillId="0" borderId="2" xfId="1" applyFont="1" applyFill="1" applyBorder="1" applyAlignment="1">
      <alignment horizontal="center" vertical="center"/>
    </xf>
    <xf numFmtId="41" fontId="28" fillId="0" borderId="5" xfId="1" applyFont="1" applyFill="1" applyBorder="1" applyAlignment="1">
      <alignment horizontal="center" vertical="center"/>
    </xf>
    <xf numFmtId="41" fontId="23" fillId="0" borderId="7" xfId="1" applyFont="1" applyFill="1" applyBorder="1" applyAlignment="1">
      <alignment horizontal="center" vertical="center"/>
    </xf>
    <xf numFmtId="41" fontId="23" fillId="0" borderId="3" xfId="1" applyFont="1" applyFill="1" applyBorder="1" applyAlignment="1">
      <alignment horizontal="center" vertical="center"/>
    </xf>
    <xf numFmtId="178" fontId="0" fillId="0" borderId="0" xfId="2" applyNumberFormat="1" applyFont="1">
      <alignment vertical="center"/>
    </xf>
    <xf numFmtId="178" fontId="29" fillId="0" borderId="0" xfId="2" applyNumberFormat="1" applyFont="1" applyFill="1" applyBorder="1" applyAlignment="1">
      <alignment vertical="center"/>
    </xf>
    <xf numFmtId="178" fontId="23" fillId="0" borderId="0" xfId="2" applyNumberFormat="1" applyFont="1" applyFill="1" applyBorder="1">
      <alignment vertical="center"/>
    </xf>
    <xf numFmtId="179" fontId="30" fillId="0" borderId="3" xfId="2" applyNumberFormat="1" applyFont="1" applyFill="1" applyBorder="1" applyAlignment="1">
      <alignment vertical="center"/>
    </xf>
    <xf numFmtId="44" fontId="0" fillId="0" borderId="0" xfId="0" applyNumberFormat="1">
      <alignment vertical="center"/>
    </xf>
    <xf numFmtId="0" fontId="35" fillId="0" borderId="0" xfId="0" applyNumberFormat="1" applyFont="1">
      <alignment vertical="center"/>
    </xf>
    <xf numFmtId="0" fontId="33" fillId="0" borderId="0" xfId="0" applyNumberFormat="1" applyFont="1">
      <alignment vertical="center"/>
    </xf>
    <xf numFmtId="41" fontId="28" fillId="0" borderId="5" xfId="1" applyFont="1" applyFill="1" applyBorder="1" applyAlignment="1">
      <alignment horizontal="center" vertical="center"/>
    </xf>
    <xf numFmtId="41" fontId="23" fillId="0" borderId="3" xfId="1" applyFont="1" applyFill="1" applyBorder="1" applyAlignment="1">
      <alignment horizontal="center" vertical="center"/>
    </xf>
    <xf numFmtId="41" fontId="23" fillId="0" borderId="7" xfId="1" applyFont="1" applyFill="1" applyBorder="1" applyAlignment="1">
      <alignment horizontal="center" vertical="center"/>
    </xf>
    <xf numFmtId="41" fontId="23" fillId="0" borderId="1" xfId="1" applyFont="1" applyFill="1" applyBorder="1" applyAlignment="1">
      <alignment horizontal="center" vertical="center"/>
    </xf>
    <xf numFmtId="41" fontId="23" fillId="0" borderId="2" xfId="1" applyFont="1" applyFill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42" fontId="0" fillId="0" borderId="1" xfId="2" applyFont="1" applyBorder="1">
      <alignment vertical="center"/>
    </xf>
    <xf numFmtId="42" fontId="0" fillId="0" borderId="14" xfId="2" applyFont="1" applyBorder="1">
      <alignment vertical="center"/>
    </xf>
    <xf numFmtId="42" fontId="5" fillId="0" borderId="7" xfId="2" applyFont="1" applyBorder="1">
      <alignment vertical="center"/>
    </xf>
    <xf numFmtId="44" fontId="5" fillId="0" borderId="15" xfId="0" applyNumberFormat="1" applyFont="1" applyBorder="1">
      <alignment vertical="center"/>
    </xf>
    <xf numFmtId="42" fontId="5" fillId="0" borderId="16" xfId="2" applyFont="1" applyBorder="1">
      <alignment vertical="center"/>
    </xf>
    <xf numFmtId="179" fontId="0" fillId="0" borderId="17" xfId="0" applyNumberFormat="1" applyBorder="1">
      <alignment vertical="center"/>
    </xf>
    <xf numFmtId="42" fontId="5" fillId="0" borderId="18" xfId="2" applyFont="1" applyBorder="1">
      <alignment vertical="center"/>
    </xf>
    <xf numFmtId="42" fontId="0" fillId="0" borderId="19" xfId="2" applyFont="1" applyBorder="1">
      <alignment vertical="center"/>
    </xf>
    <xf numFmtId="179" fontId="0" fillId="0" borderId="20" xfId="0" applyNumberFormat="1" applyBorder="1">
      <alignment vertical="center"/>
    </xf>
    <xf numFmtId="42" fontId="0" fillId="0" borderId="19" xfId="2" applyNumberFormat="1" applyFont="1" applyBorder="1">
      <alignment vertical="center"/>
    </xf>
    <xf numFmtId="42" fontId="30" fillId="0" borderId="3" xfId="2" applyFont="1" applyFill="1" applyBorder="1">
      <alignment vertical="center"/>
    </xf>
    <xf numFmtId="42" fontId="30" fillId="0" borderId="1" xfId="2" applyFont="1" applyFill="1" applyBorder="1">
      <alignment vertical="center"/>
    </xf>
    <xf numFmtId="41" fontId="34" fillId="0" borderId="0" xfId="1" applyFont="1" applyFill="1" applyBorder="1" applyAlignment="1">
      <alignment vertical="center"/>
    </xf>
    <xf numFmtId="0" fontId="36" fillId="0" borderId="0" xfId="0" applyNumberFormat="1" applyFont="1">
      <alignment vertical="center"/>
    </xf>
    <xf numFmtId="41" fontId="37" fillId="0" borderId="0" xfId="1" applyFont="1" applyFill="1" applyBorder="1" applyAlignment="1">
      <alignment vertical="center"/>
    </xf>
    <xf numFmtId="41" fontId="26" fillId="0" borderId="0" xfId="1" applyFont="1" applyFill="1" applyBorder="1" applyAlignment="1">
      <alignment vertical="center"/>
    </xf>
    <xf numFmtId="0" fontId="33" fillId="0" borderId="0" xfId="0" applyNumberFormat="1" applyFont="1" applyAlignment="1">
      <alignment horizontal="center" vertical="center"/>
    </xf>
    <xf numFmtId="41" fontId="0" fillId="0" borderId="0" xfId="0" applyNumberFormat="1">
      <alignment vertical="center"/>
    </xf>
    <xf numFmtId="42" fontId="0" fillId="0" borderId="0" xfId="0" applyNumberFormat="1">
      <alignment vertical="center"/>
    </xf>
    <xf numFmtId="41" fontId="28" fillId="0" borderId="5" xfId="1" applyFont="1" applyFill="1" applyBorder="1" applyAlignment="1">
      <alignment horizontal="center" vertical="center"/>
    </xf>
    <xf numFmtId="41" fontId="40" fillId="0" borderId="1" xfId="16" applyFont="1" applyFill="1" applyBorder="1" applyAlignment="1">
      <alignment horizontal="center" vertical="center"/>
    </xf>
    <xf numFmtId="41" fontId="41" fillId="0" borderId="1" xfId="14" applyFont="1" applyBorder="1">
      <alignment vertical="center"/>
    </xf>
    <xf numFmtId="41" fontId="40" fillId="0" borderId="19" xfId="16" applyFont="1" applyFill="1" applyBorder="1" applyAlignment="1">
      <alignment horizontal="center" vertical="center"/>
    </xf>
    <xf numFmtId="41" fontId="41" fillId="0" borderId="19" xfId="14" applyFont="1" applyBorder="1">
      <alignment vertical="center"/>
    </xf>
    <xf numFmtId="41" fontId="23" fillId="0" borderId="18" xfId="1" applyFont="1" applyFill="1" applyBorder="1" applyAlignment="1">
      <alignment horizontal="center" vertical="center"/>
    </xf>
    <xf numFmtId="41" fontId="23" fillId="0" borderId="16" xfId="1" applyFont="1" applyFill="1" applyBorder="1" applyAlignment="1">
      <alignment horizontal="center" vertical="center"/>
    </xf>
    <xf numFmtId="179" fontId="30" fillId="0" borderId="23" xfId="2" applyNumberFormat="1" applyFont="1" applyFill="1" applyBorder="1" applyAlignment="1">
      <alignment vertical="center"/>
    </xf>
    <xf numFmtId="41" fontId="23" fillId="0" borderId="21" xfId="1" applyFont="1" applyFill="1" applyBorder="1" applyAlignment="1">
      <alignment horizontal="center" vertical="center"/>
    </xf>
    <xf numFmtId="41" fontId="40" fillId="0" borderId="1" xfId="21" applyFont="1" applyFill="1" applyBorder="1" applyAlignment="1">
      <alignment vertical="center"/>
    </xf>
    <xf numFmtId="41" fontId="23" fillId="0" borderId="19" xfId="1" applyFont="1" applyFill="1" applyBorder="1" applyAlignment="1">
      <alignment vertical="center"/>
    </xf>
    <xf numFmtId="42" fontId="5" fillId="0" borderId="12" xfId="2" applyFont="1" applyBorder="1" applyAlignment="1">
      <alignment horizontal="center" vertical="center"/>
    </xf>
    <xf numFmtId="42" fontId="5" fillId="0" borderId="13" xfId="2" applyFont="1" applyBorder="1" applyAlignment="1">
      <alignment horizontal="center" vertical="center"/>
    </xf>
    <xf numFmtId="41" fontId="28" fillId="0" borderId="5" xfId="1" applyFont="1" applyFill="1" applyBorder="1" applyAlignment="1">
      <alignment horizontal="center" vertical="center"/>
    </xf>
    <xf numFmtId="41" fontId="28" fillId="0" borderId="6" xfId="1" applyFont="1" applyFill="1" applyBorder="1" applyAlignment="1">
      <alignment horizontal="center" vertical="center"/>
    </xf>
    <xf numFmtId="41" fontId="23" fillId="0" borderId="3" xfId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1" fontId="15" fillId="5" borderId="1" xfId="0" applyNumberFormat="1" applyFont="1" applyFill="1" applyBorder="1" applyAlignment="1" applyProtection="1">
      <alignment horizontal="center" vertical="center" wrapText="1"/>
    </xf>
    <xf numFmtId="41" fontId="15" fillId="5" borderId="1" xfId="0" applyNumberFormat="1" applyFont="1" applyFill="1" applyBorder="1" applyAlignment="1" applyProtection="1">
      <alignment horizontal="center" vertical="center"/>
    </xf>
    <xf numFmtId="0" fontId="14" fillId="5" borderId="1" xfId="0" applyNumberFormat="1" applyFont="1" applyFill="1" applyBorder="1" applyAlignment="1" applyProtection="1">
      <alignment horizontal="center" vertical="center" wrapText="1"/>
    </xf>
    <xf numFmtId="176" fontId="10" fillId="5" borderId="1" xfId="0" applyNumberFormat="1" applyFont="1" applyFill="1" applyBorder="1" applyAlignment="1" applyProtection="1">
      <alignment horizontal="center" vertical="center"/>
    </xf>
    <xf numFmtId="178" fontId="15" fillId="5" borderId="1" xfId="2" applyNumberFormat="1" applyFont="1" applyFill="1" applyBorder="1" applyAlignment="1" applyProtection="1">
      <alignment horizontal="center" vertical="center" wrapText="1"/>
    </xf>
    <xf numFmtId="0" fontId="15" fillId="5" borderId="1" xfId="0" applyNumberFormat="1" applyFont="1" applyFill="1" applyBorder="1" applyAlignment="1" applyProtection="1">
      <alignment horizontal="center" vertical="center" wrapText="1"/>
    </xf>
    <xf numFmtId="41" fontId="23" fillId="0" borderId="7" xfId="1" applyFont="1" applyFill="1" applyBorder="1" applyAlignment="1">
      <alignment horizontal="center" vertical="center"/>
    </xf>
    <xf numFmtId="41" fontId="23" fillId="0" borderId="1" xfId="1" applyFont="1" applyFill="1" applyBorder="1" applyAlignment="1">
      <alignment horizontal="center" vertical="center"/>
    </xf>
    <xf numFmtId="41" fontId="23" fillId="0" borderId="2" xfId="1" applyFont="1" applyFill="1" applyBorder="1" applyAlignment="1">
      <alignment horizontal="center" vertical="center"/>
    </xf>
    <xf numFmtId="0" fontId="15" fillId="6" borderId="1" xfId="0" applyNumberFormat="1" applyFont="1" applyFill="1" applyBorder="1" applyAlignment="1" applyProtection="1">
      <alignment horizontal="center" vertical="center" wrapText="1"/>
    </xf>
    <xf numFmtId="0" fontId="9" fillId="5" borderId="1" xfId="0" applyNumberFormat="1" applyFont="1" applyFill="1" applyBorder="1" applyAlignment="1" applyProtection="1">
      <alignment horizontal="center" vertical="center" wrapText="1"/>
    </xf>
    <xf numFmtId="0" fontId="10" fillId="5" borderId="1" xfId="0" applyNumberFormat="1" applyFont="1" applyFill="1" applyBorder="1" applyAlignment="1" applyProtection="1">
      <alignment horizontal="center" vertical="center" wrapText="1"/>
    </xf>
    <xf numFmtId="0" fontId="10" fillId="5" borderId="8" xfId="0" applyNumberFormat="1" applyFont="1" applyFill="1" applyBorder="1" applyAlignment="1" applyProtection="1">
      <alignment horizontal="center" vertical="center" wrapText="1"/>
    </xf>
    <xf numFmtId="41" fontId="10" fillId="5" borderId="1" xfId="0" applyNumberFormat="1" applyFont="1" applyFill="1" applyBorder="1" applyAlignment="1" applyProtection="1">
      <alignment horizontal="center" vertical="center" wrapText="1"/>
    </xf>
    <xf numFmtId="41" fontId="10" fillId="5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1" fontId="28" fillId="0" borderId="11" xfId="1" applyFont="1" applyFill="1" applyBorder="1" applyAlignment="1">
      <alignment horizontal="center" vertical="center"/>
    </xf>
    <xf numFmtId="41" fontId="28" fillId="0" borderId="10" xfId="1" applyFont="1" applyFill="1" applyBorder="1" applyAlignment="1">
      <alignment horizontal="center" vertical="center"/>
    </xf>
    <xf numFmtId="176" fontId="18" fillId="7" borderId="1" xfId="0" applyNumberFormat="1" applyFont="1" applyFill="1" applyBorder="1" applyAlignment="1" applyProtection="1">
      <alignment horizontal="center" vertical="center"/>
    </xf>
    <xf numFmtId="0" fontId="18" fillId="7" borderId="1" xfId="0" applyNumberFormat="1" applyFont="1" applyFill="1" applyBorder="1" applyAlignment="1" applyProtection="1">
      <alignment horizontal="center" vertical="center" wrapText="1"/>
    </xf>
    <xf numFmtId="0" fontId="19" fillId="7" borderId="1" xfId="0" applyNumberFormat="1" applyFont="1" applyFill="1" applyBorder="1" applyAlignment="1" applyProtection="1">
      <alignment horizontal="center" vertical="center" wrapText="1"/>
    </xf>
    <xf numFmtId="41" fontId="23" fillId="0" borderId="19" xfId="1" applyFont="1" applyFill="1" applyBorder="1" applyAlignment="1">
      <alignment horizontal="center" vertical="center"/>
    </xf>
    <xf numFmtId="41" fontId="23" fillId="0" borderId="20" xfId="1" applyFont="1" applyFill="1" applyBorder="1" applyAlignment="1">
      <alignment horizontal="center" vertical="center"/>
    </xf>
    <xf numFmtId="41" fontId="23" fillId="0" borderId="22" xfId="1" applyFont="1" applyFill="1" applyBorder="1" applyAlignment="1">
      <alignment horizontal="center" vertical="center"/>
    </xf>
    <xf numFmtId="41" fontId="23" fillId="0" borderId="17" xfId="1" applyFont="1" applyFill="1" applyBorder="1" applyAlignment="1">
      <alignment horizontal="center" vertical="center"/>
    </xf>
    <xf numFmtId="0" fontId="16" fillId="8" borderId="1" xfId="0" applyNumberFormat="1" applyFont="1" applyFill="1" applyBorder="1" applyAlignment="1" applyProtection="1">
      <alignment horizontal="center" vertical="center" wrapText="1"/>
    </xf>
    <xf numFmtId="41" fontId="40" fillId="8" borderId="1" xfId="16" applyFont="1" applyFill="1" applyBorder="1" applyAlignment="1">
      <alignment horizontal="center" vertical="center"/>
    </xf>
    <xf numFmtId="41" fontId="41" fillId="8" borderId="1" xfId="14" applyFont="1" applyFill="1" applyBorder="1">
      <alignment vertical="center"/>
    </xf>
    <xf numFmtId="41" fontId="13" fillId="8" borderId="1" xfId="0" applyNumberFormat="1" applyFont="1" applyFill="1" applyBorder="1" applyAlignment="1" applyProtection="1">
      <alignment vertical="center"/>
    </xf>
    <xf numFmtId="176" fontId="13" fillId="8" borderId="1" xfId="0" applyNumberFormat="1" applyFont="1" applyFill="1" applyBorder="1" applyAlignment="1" applyProtection="1">
      <alignment vertical="center"/>
    </xf>
    <xf numFmtId="41" fontId="13" fillId="8" borderId="1" xfId="0" applyNumberFormat="1" applyFont="1" applyFill="1" applyBorder="1" applyAlignment="1" applyProtection="1">
      <alignment horizontal="center" vertical="center"/>
    </xf>
    <xf numFmtId="41" fontId="13" fillId="8" borderId="1" xfId="1" applyNumberFormat="1" applyFont="1" applyFill="1" applyBorder="1" applyAlignment="1" applyProtection="1">
      <alignment vertical="center"/>
    </xf>
    <xf numFmtId="0" fontId="0" fillId="8" borderId="0" xfId="0" applyNumberFormat="1" applyFill="1">
      <alignment vertical="center"/>
    </xf>
    <xf numFmtId="41" fontId="0" fillId="8" borderId="0" xfId="0" applyNumberFormat="1" applyFill="1">
      <alignment vertical="center"/>
    </xf>
  </cellXfs>
  <cellStyles count="34">
    <cellStyle name="백분율" xfId="3"/>
    <cellStyle name="백분율 2" xfId="19"/>
    <cellStyle name="백분율 2 2" xfId="32"/>
    <cellStyle name="백분율 2 3" xfId="25"/>
    <cellStyle name="백분율 3" xfId="30"/>
    <cellStyle name="백분율 4" xfId="24"/>
    <cellStyle name="백분율 5" xfId="15"/>
    <cellStyle name="쉼표 [0]" xfId="1"/>
    <cellStyle name="쉼표 [0] 2" xfId="8"/>
    <cellStyle name="쉼표 [0] 2 2" xfId="31"/>
    <cellStyle name="쉼표 [0] 2 3" xfId="26"/>
    <cellStyle name="쉼표 [0] 2 4" xfId="18"/>
    <cellStyle name="쉼표 [0] 3" xfId="21"/>
    <cellStyle name="쉼표 [0] 4" xfId="16"/>
    <cellStyle name="쉼표 [0] 5" xfId="29"/>
    <cellStyle name="쉼표 [0] 6" xfId="23"/>
    <cellStyle name="쉼표 [0] 7" xfId="14"/>
    <cellStyle name="통화 [0]" xfId="2"/>
    <cellStyle name="표준" xfId="0" builtinId="0"/>
    <cellStyle name="표준 2" xfId="17"/>
    <cellStyle name="표준 2 14" xfId="5"/>
    <cellStyle name="표준 2 2" xfId="4"/>
    <cellStyle name="표준 2 6" xfId="11"/>
    <cellStyle name="표준 29" xfId="9"/>
    <cellStyle name="표준 3" xfId="6"/>
    <cellStyle name="표준 3 2" xfId="33"/>
    <cellStyle name="표준 3 3" xfId="27"/>
    <cellStyle name="표준 3 4" xfId="20"/>
    <cellStyle name="표준 4" xfId="7"/>
    <cellStyle name="표준 4 2" xfId="28"/>
    <cellStyle name="표준 5" xfId="12"/>
    <cellStyle name="표준 5 2" xfId="22"/>
    <cellStyle name="표준 6" xfId="13"/>
    <cellStyle name="표준 9" xfId="1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48"/>
  <sheetViews>
    <sheetView tabSelected="1" topLeftCell="A4" zoomScaleNormal="100" workbookViewId="0">
      <selection activeCell="A29" sqref="A29:XFD30"/>
    </sheetView>
  </sheetViews>
  <sheetFormatPr defaultRowHeight="13.5" x14ac:dyDescent="0.15"/>
  <cols>
    <col min="1" max="1" width="4.33203125" bestFit="1" customWidth="1"/>
    <col min="2" max="2" width="12.21875" bestFit="1" customWidth="1"/>
    <col min="3" max="3" width="12.6640625" customWidth="1"/>
    <col min="4" max="4" width="15.109375" customWidth="1"/>
    <col min="5" max="5" width="15.5546875" style="3" customWidth="1"/>
    <col min="6" max="6" width="12.88671875" bestFit="1" customWidth="1"/>
    <col min="7" max="7" width="12" style="2" customWidth="1"/>
    <col min="8" max="8" width="14.44140625" style="47" customWidth="1"/>
    <col min="9" max="9" width="10.109375" customWidth="1"/>
    <col min="10" max="10" width="12.77734375" customWidth="1"/>
    <col min="11" max="12" width="13.33203125" bestFit="1" customWidth="1"/>
  </cols>
  <sheetData>
    <row r="1" spans="1:12" s="19" customFormat="1" ht="41.25" customHeight="1" x14ac:dyDescent="0.15">
      <c r="A1" s="95" t="s">
        <v>61</v>
      </c>
      <c r="B1" s="96"/>
      <c r="C1" s="95"/>
      <c r="D1" s="96"/>
      <c r="E1" s="96"/>
      <c r="F1" s="96"/>
      <c r="G1" s="96"/>
      <c r="H1" s="96"/>
      <c r="I1" s="96"/>
      <c r="J1" s="96"/>
    </row>
    <row r="2" spans="1:12" ht="25.5" customHeight="1" x14ac:dyDescent="0.15">
      <c r="A2" s="7" t="s">
        <v>71</v>
      </c>
      <c r="J2" s="59" t="s">
        <v>5</v>
      </c>
    </row>
    <row r="3" spans="1:12" ht="14.25" customHeight="1" x14ac:dyDescent="0.15">
      <c r="A3" s="99" t="s">
        <v>11</v>
      </c>
      <c r="B3" s="97" t="s">
        <v>3</v>
      </c>
      <c r="C3" s="97" t="s">
        <v>14</v>
      </c>
      <c r="D3" s="97" t="s">
        <v>0</v>
      </c>
      <c r="E3" s="97" t="s">
        <v>22</v>
      </c>
      <c r="F3" s="98" t="s">
        <v>4</v>
      </c>
      <c r="G3" s="100" t="s">
        <v>51</v>
      </c>
      <c r="H3" s="101" t="s">
        <v>45</v>
      </c>
      <c r="I3" s="102" t="s">
        <v>1</v>
      </c>
      <c r="J3" s="102" t="s">
        <v>47</v>
      </c>
    </row>
    <row r="4" spans="1:12" ht="43.5" customHeight="1" x14ac:dyDescent="0.15">
      <c r="A4" s="99"/>
      <c r="B4" s="98"/>
      <c r="C4" s="98"/>
      <c r="D4" s="97"/>
      <c r="E4" s="97"/>
      <c r="F4" s="98"/>
      <c r="G4" s="100"/>
      <c r="H4" s="101"/>
      <c r="I4" s="102"/>
      <c r="J4" s="102"/>
    </row>
    <row r="5" spans="1:12" ht="14.25" customHeight="1" x14ac:dyDescent="0.15">
      <c r="A5" s="12">
        <v>1</v>
      </c>
      <c r="B5" s="80">
        <v>24776400</v>
      </c>
      <c r="C5" s="80">
        <v>2064700</v>
      </c>
      <c r="D5" s="81">
        <v>2064700</v>
      </c>
      <c r="E5" s="8">
        <v>30000</v>
      </c>
      <c r="F5" s="8">
        <f>C5*13+E5*12</f>
        <v>27201100</v>
      </c>
      <c r="G5" s="14">
        <f>F5/12/209</f>
        <v>10845.7336523126</v>
      </c>
      <c r="H5" s="10">
        <f>G5*1.5</f>
        <v>16268.600478468899</v>
      </c>
      <c r="I5" s="10">
        <f>H5*8</f>
        <v>130148.8038277512</v>
      </c>
      <c r="J5" s="11">
        <f>G5*8</f>
        <v>86765.869218500797</v>
      </c>
      <c r="L5" s="77"/>
    </row>
    <row r="6" spans="1:12" x14ac:dyDescent="0.15">
      <c r="A6" s="12">
        <v>2</v>
      </c>
      <c r="B6" s="80">
        <v>25676400</v>
      </c>
      <c r="C6" s="80">
        <v>2139700</v>
      </c>
      <c r="D6" s="81">
        <v>2139700</v>
      </c>
      <c r="E6" s="8">
        <v>30000</v>
      </c>
      <c r="F6" s="8">
        <f t="shared" ref="F6:F37" si="0">C6*13+E6*12</f>
        <v>28176100</v>
      </c>
      <c r="G6" s="14">
        <f t="shared" ref="G6:G37" si="1">F6/12/209</f>
        <v>11234.489633173844</v>
      </c>
      <c r="H6" s="10">
        <f t="shared" ref="H6:H37" si="2">G6*1.5</f>
        <v>16851.734449760766</v>
      </c>
      <c r="I6" s="10">
        <f t="shared" ref="I6:I37" si="3">H6*8</f>
        <v>134813.87559808613</v>
      </c>
      <c r="J6" s="11">
        <f t="shared" ref="J6:J37" si="4">G6*8</f>
        <v>89875.917065390749</v>
      </c>
      <c r="L6" s="77"/>
    </row>
    <row r="7" spans="1:12" x14ac:dyDescent="0.15">
      <c r="A7" s="12">
        <v>3</v>
      </c>
      <c r="B7" s="80">
        <v>26576400</v>
      </c>
      <c r="C7" s="80">
        <v>2214700</v>
      </c>
      <c r="D7" s="81">
        <v>2214700</v>
      </c>
      <c r="E7" s="8">
        <v>30000</v>
      </c>
      <c r="F7" s="8">
        <f t="shared" si="0"/>
        <v>29151100</v>
      </c>
      <c r="G7" s="14">
        <f t="shared" si="1"/>
        <v>11623.245614035088</v>
      </c>
      <c r="H7" s="10">
        <f t="shared" si="2"/>
        <v>17434.868421052633</v>
      </c>
      <c r="I7" s="10">
        <f t="shared" si="3"/>
        <v>139478.94736842107</v>
      </c>
      <c r="J7" s="11">
        <f t="shared" si="4"/>
        <v>92985.964912280702</v>
      </c>
      <c r="L7" s="77"/>
    </row>
    <row r="8" spans="1:12" x14ac:dyDescent="0.15">
      <c r="A8" s="12">
        <v>4</v>
      </c>
      <c r="B8" s="80">
        <v>27536400</v>
      </c>
      <c r="C8" s="80">
        <v>2294700</v>
      </c>
      <c r="D8" s="81">
        <v>2294700</v>
      </c>
      <c r="E8" s="8">
        <v>30000</v>
      </c>
      <c r="F8" s="8">
        <f t="shared" si="0"/>
        <v>30191100</v>
      </c>
      <c r="G8" s="14">
        <f t="shared" si="1"/>
        <v>12037.918660287081</v>
      </c>
      <c r="H8" s="10">
        <f t="shared" si="2"/>
        <v>18056.877990430621</v>
      </c>
      <c r="I8" s="10">
        <f t="shared" si="3"/>
        <v>144455.02392344497</v>
      </c>
      <c r="J8" s="11">
        <f t="shared" si="4"/>
        <v>96303.349282296651</v>
      </c>
      <c r="L8" s="77"/>
    </row>
    <row r="9" spans="1:12" x14ac:dyDescent="0.15">
      <c r="A9" s="13">
        <v>5</v>
      </c>
      <c r="B9" s="80">
        <v>28628400</v>
      </c>
      <c r="C9" s="80">
        <v>2385700</v>
      </c>
      <c r="D9" s="81">
        <v>2385700</v>
      </c>
      <c r="E9" s="8">
        <v>30000</v>
      </c>
      <c r="F9" s="8">
        <f t="shared" si="0"/>
        <v>31374100</v>
      </c>
      <c r="G9" s="14">
        <f t="shared" si="1"/>
        <v>12509.609250398726</v>
      </c>
      <c r="H9" s="10">
        <f t="shared" si="2"/>
        <v>18764.413875598089</v>
      </c>
      <c r="I9" s="10">
        <f t="shared" si="3"/>
        <v>150115.31100478471</v>
      </c>
      <c r="J9" s="11">
        <f t="shared" si="4"/>
        <v>100076.87400318981</v>
      </c>
      <c r="L9" s="77"/>
    </row>
    <row r="10" spans="1:12" x14ac:dyDescent="0.15">
      <c r="A10" s="12">
        <v>6</v>
      </c>
      <c r="B10" s="80">
        <v>29720400</v>
      </c>
      <c r="C10" s="80">
        <v>2476700</v>
      </c>
      <c r="D10" s="81">
        <v>2476700</v>
      </c>
      <c r="E10" s="8">
        <v>30000</v>
      </c>
      <c r="F10" s="8">
        <f t="shared" si="0"/>
        <v>32557100</v>
      </c>
      <c r="G10" s="14">
        <f t="shared" si="1"/>
        <v>12981.299840510366</v>
      </c>
      <c r="H10" s="10">
        <f t="shared" si="2"/>
        <v>19471.94976076555</v>
      </c>
      <c r="I10" s="10">
        <f t="shared" si="3"/>
        <v>155775.5980861244</v>
      </c>
      <c r="J10" s="11">
        <f t="shared" si="4"/>
        <v>103850.39872408293</v>
      </c>
      <c r="L10" s="77"/>
    </row>
    <row r="11" spans="1:12" x14ac:dyDescent="0.15">
      <c r="A11" s="12">
        <v>7</v>
      </c>
      <c r="B11" s="80">
        <v>30812400</v>
      </c>
      <c r="C11" s="80">
        <v>2567700</v>
      </c>
      <c r="D11" s="81">
        <v>2567700</v>
      </c>
      <c r="E11" s="8">
        <v>30000</v>
      </c>
      <c r="F11" s="8">
        <f t="shared" si="0"/>
        <v>33740100</v>
      </c>
      <c r="G11" s="14">
        <f t="shared" si="1"/>
        <v>13452.990430622009</v>
      </c>
      <c r="H11" s="10">
        <f t="shared" si="2"/>
        <v>20179.485645933011</v>
      </c>
      <c r="I11" s="10">
        <f t="shared" si="3"/>
        <v>161435.88516746409</v>
      </c>
      <c r="J11" s="11">
        <f t="shared" si="4"/>
        <v>107623.92344497607</v>
      </c>
      <c r="L11" s="77"/>
    </row>
    <row r="12" spans="1:12" x14ac:dyDescent="0.15">
      <c r="A12" s="12">
        <v>8</v>
      </c>
      <c r="B12" s="80">
        <v>31904400</v>
      </c>
      <c r="C12" s="80">
        <v>2658700</v>
      </c>
      <c r="D12" s="81">
        <v>2658700</v>
      </c>
      <c r="E12" s="8">
        <v>30000</v>
      </c>
      <c r="F12" s="8">
        <f t="shared" si="0"/>
        <v>34923100</v>
      </c>
      <c r="G12" s="14">
        <f t="shared" si="1"/>
        <v>13924.681020733653</v>
      </c>
      <c r="H12" s="10">
        <f t="shared" si="2"/>
        <v>20887.021531100479</v>
      </c>
      <c r="I12" s="10">
        <f t="shared" si="3"/>
        <v>167096.17224880384</v>
      </c>
      <c r="J12" s="11">
        <f t="shared" si="4"/>
        <v>111397.44816586922</v>
      </c>
      <c r="L12" s="77"/>
    </row>
    <row r="13" spans="1:12" x14ac:dyDescent="0.15">
      <c r="A13" s="12">
        <v>9</v>
      </c>
      <c r="B13" s="80">
        <v>33152400</v>
      </c>
      <c r="C13" s="80">
        <v>2762700</v>
      </c>
      <c r="D13" s="81">
        <v>2762700</v>
      </c>
      <c r="E13" s="8">
        <v>30000</v>
      </c>
      <c r="F13" s="8">
        <f t="shared" si="0"/>
        <v>36275100</v>
      </c>
      <c r="G13" s="14">
        <f t="shared" si="1"/>
        <v>14463.755980861244</v>
      </c>
      <c r="H13" s="10">
        <f t="shared" si="2"/>
        <v>21695.633971291867</v>
      </c>
      <c r="I13" s="10">
        <f t="shared" si="3"/>
        <v>173565.07177033494</v>
      </c>
      <c r="J13" s="11">
        <f t="shared" si="4"/>
        <v>115710.04784688995</v>
      </c>
      <c r="L13" s="77"/>
    </row>
    <row r="14" spans="1:12" x14ac:dyDescent="0.15">
      <c r="A14" s="12">
        <v>10</v>
      </c>
      <c r="B14" s="80">
        <v>34412400</v>
      </c>
      <c r="C14" s="80">
        <v>2867700</v>
      </c>
      <c r="D14" s="81">
        <v>2867700</v>
      </c>
      <c r="E14" s="8">
        <v>30000</v>
      </c>
      <c r="F14" s="8">
        <f t="shared" si="0"/>
        <v>37640100</v>
      </c>
      <c r="G14" s="14">
        <f t="shared" si="1"/>
        <v>15008.014354066985</v>
      </c>
      <c r="H14" s="10">
        <f t="shared" si="2"/>
        <v>22512.021531100479</v>
      </c>
      <c r="I14" s="10">
        <f t="shared" si="3"/>
        <v>180096.17224880384</v>
      </c>
      <c r="J14" s="11">
        <f t="shared" si="4"/>
        <v>120064.11483253588</v>
      </c>
      <c r="L14" s="77"/>
    </row>
    <row r="15" spans="1:12" x14ac:dyDescent="0.15">
      <c r="A15" s="12">
        <v>11</v>
      </c>
      <c r="B15" s="80">
        <v>35672400</v>
      </c>
      <c r="C15" s="80">
        <v>2972700</v>
      </c>
      <c r="D15" s="81">
        <v>2972700</v>
      </c>
      <c r="E15" s="8">
        <v>30000</v>
      </c>
      <c r="F15" s="8">
        <f t="shared" si="0"/>
        <v>39005100</v>
      </c>
      <c r="G15" s="14">
        <f t="shared" si="1"/>
        <v>15552.272727272728</v>
      </c>
      <c r="H15" s="10">
        <f t="shared" si="2"/>
        <v>23328.409090909092</v>
      </c>
      <c r="I15" s="10">
        <f t="shared" si="3"/>
        <v>186627.27272727274</v>
      </c>
      <c r="J15" s="11">
        <f t="shared" si="4"/>
        <v>124418.18181818182</v>
      </c>
      <c r="L15" s="77"/>
    </row>
    <row r="16" spans="1:12" x14ac:dyDescent="0.15">
      <c r="A16" s="12">
        <v>12</v>
      </c>
      <c r="B16" s="80">
        <v>36920400</v>
      </c>
      <c r="C16" s="80">
        <v>3076700</v>
      </c>
      <c r="D16" s="81">
        <v>3076700</v>
      </c>
      <c r="E16" s="8">
        <v>30000</v>
      </c>
      <c r="F16" s="8">
        <f t="shared" si="0"/>
        <v>40357100</v>
      </c>
      <c r="G16" s="14">
        <f t="shared" si="1"/>
        <v>16091.347687400319</v>
      </c>
      <c r="H16" s="10">
        <f t="shared" si="2"/>
        <v>24137.021531100479</v>
      </c>
      <c r="I16" s="10">
        <f t="shared" si="3"/>
        <v>193096.17224880384</v>
      </c>
      <c r="J16" s="11">
        <f t="shared" si="4"/>
        <v>128730.78149920255</v>
      </c>
      <c r="L16" s="77"/>
    </row>
    <row r="17" spans="1:12" x14ac:dyDescent="0.15">
      <c r="A17" s="12">
        <v>13</v>
      </c>
      <c r="B17" s="80">
        <v>37760400</v>
      </c>
      <c r="C17" s="80">
        <v>3146700</v>
      </c>
      <c r="D17" s="81">
        <v>3146700</v>
      </c>
      <c r="E17" s="8">
        <v>30000</v>
      </c>
      <c r="F17" s="8">
        <f t="shared" si="0"/>
        <v>41267100</v>
      </c>
      <c r="G17" s="14">
        <f t="shared" si="1"/>
        <v>16454.186602870814</v>
      </c>
      <c r="H17" s="10">
        <f t="shared" si="2"/>
        <v>24681.279904306219</v>
      </c>
      <c r="I17" s="10">
        <f t="shared" si="3"/>
        <v>197450.23923444975</v>
      </c>
      <c r="J17" s="11">
        <f t="shared" si="4"/>
        <v>131633.49282296651</v>
      </c>
      <c r="L17" s="77"/>
    </row>
    <row r="18" spans="1:12" x14ac:dyDescent="0.15">
      <c r="A18" s="12">
        <v>14</v>
      </c>
      <c r="B18" s="80">
        <v>38600400</v>
      </c>
      <c r="C18" s="80">
        <v>3216700</v>
      </c>
      <c r="D18" s="81">
        <v>3216700</v>
      </c>
      <c r="E18" s="8">
        <v>30000</v>
      </c>
      <c r="F18" s="8">
        <f t="shared" si="0"/>
        <v>42177100</v>
      </c>
      <c r="G18" s="14">
        <f t="shared" si="1"/>
        <v>16817.02551834131</v>
      </c>
      <c r="H18" s="10">
        <f t="shared" si="2"/>
        <v>25225.538277511965</v>
      </c>
      <c r="I18" s="10">
        <f t="shared" si="3"/>
        <v>201804.30622009572</v>
      </c>
      <c r="J18" s="11">
        <f t="shared" si="4"/>
        <v>134536.20414673048</v>
      </c>
      <c r="L18" s="77"/>
    </row>
    <row r="19" spans="1:12" x14ac:dyDescent="0.15">
      <c r="A19" s="12">
        <v>15</v>
      </c>
      <c r="B19" s="80">
        <v>39440400</v>
      </c>
      <c r="C19" s="80">
        <v>3286700</v>
      </c>
      <c r="D19" s="81">
        <v>3286700</v>
      </c>
      <c r="E19" s="8">
        <v>30000</v>
      </c>
      <c r="F19" s="8">
        <f t="shared" si="0"/>
        <v>43087100</v>
      </c>
      <c r="G19" s="14">
        <f t="shared" si="1"/>
        <v>17179.864433811803</v>
      </c>
      <c r="H19" s="10">
        <f t="shared" si="2"/>
        <v>25769.796650717704</v>
      </c>
      <c r="I19" s="10">
        <f t="shared" si="3"/>
        <v>206158.37320574163</v>
      </c>
      <c r="J19" s="11">
        <f t="shared" si="4"/>
        <v>137438.91547049442</v>
      </c>
      <c r="L19" s="77"/>
    </row>
    <row r="20" spans="1:12" x14ac:dyDescent="0.15">
      <c r="A20" s="12">
        <v>16</v>
      </c>
      <c r="B20" s="80">
        <v>40280400</v>
      </c>
      <c r="C20" s="80">
        <v>3356700</v>
      </c>
      <c r="D20" s="81">
        <v>3356700</v>
      </c>
      <c r="E20" s="8">
        <v>30000</v>
      </c>
      <c r="F20" s="8">
        <f t="shared" si="0"/>
        <v>43997100</v>
      </c>
      <c r="G20" s="14">
        <f t="shared" si="1"/>
        <v>17542.703349282296</v>
      </c>
      <c r="H20" s="10">
        <f t="shared" si="2"/>
        <v>26314.055023923444</v>
      </c>
      <c r="I20" s="10">
        <f t="shared" si="3"/>
        <v>210512.44019138755</v>
      </c>
      <c r="J20" s="11">
        <f t="shared" si="4"/>
        <v>140341.62679425837</v>
      </c>
      <c r="L20" s="77"/>
    </row>
    <row r="21" spans="1:12" x14ac:dyDescent="0.15">
      <c r="A21" s="12">
        <v>17</v>
      </c>
      <c r="B21" s="80">
        <v>40880400</v>
      </c>
      <c r="C21" s="80">
        <v>3406700</v>
      </c>
      <c r="D21" s="81">
        <v>3406700</v>
      </c>
      <c r="E21" s="8">
        <v>30000</v>
      </c>
      <c r="F21" s="8">
        <f t="shared" si="0"/>
        <v>44647100</v>
      </c>
      <c r="G21" s="14">
        <f t="shared" si="1"/>
        <v>17801.874003189791</v>
      </c>
      <c r="H21" s="10">
        <f t="shared" si="2"/>
        <v>26702.811004784686</v>
      </c>
      <c r="I21" s="10">
        <f t="shared" si="3"/>
        <v>213622.48803827749</v>
      </c>
      <c r="J21" s="11">
        <f t="shared" si="4"/>
        <v>142414.99202551832</v>
      </c>
      <c r="L21" s="77"/>
    </row>
    <row r="22" spans="1:12" x14ac:dyDescent="0.15">
      <c r="A22" s="12">
        <v>18</v>
      </c>
      <c r="B22" s="80">
        <v>41480400</v>
      </c>
      <c r="C22" s="80">
        <v>3456700</v>
      </c>
      <c r="D22" s="81">
        <v>3456700</v>
      </c>
      <c r="E22" s="8">
        <v>30000</v>
      </c>
      <c r="F22" s="8">
        <f t="shared" si="0"/>
        <v>45297100</v>
      </c>
      <c r="G22" s="14">
        <f t="shared" si="1"/>
        <v>18061.044657097289</v>
      </c>
      <c r="H22" s="10">
        <f t="shared" si="2"/>
        <v>27091.566985645935</v>
      </c>
      <c r="I22" s="10">
        <f t="shared" si="3"/>
        <v>216732.53588516748</v>
      </c>
      <c r="J22" s="11">
        <f t="shared" si="4"/>
        <v>144488.35725677831</v>
      </c>
      <c r="L22" s="77"/>
    </row>
    <row r="23" spans="1:12" x14ac:dyDescent="0.15">
      <c r="A23" s="12">
        <v>19</v>
      </c>
      <c r="B23" s="80">
        <v>42080400</v>
      </c>
      <c r="C23" s="80">
        <v>3506700</v>
      </c>
      <c r="D23" s="81">
        <v>3506700</v>
      </c>
      <c r="E23" s="8">
        <v>30000</v>
      </c>
      <c r="F23" s="8">
        <f t="shared" si="0"/>
        <v>45947100</v>
      </c>
      <c r="G23" s="14">
        <f t="shared" si="1"/>
        <v>18320.215311004784</v>
      </c>
      <c r="H23" s="10">
        <f t="shared" si="2"/>
        <v>27480.322966507178</v>
      </c>
      <c r="I23" s="10">
        <f t="shared" si="3"/>
        <v>219842.58373205742</v>
      </c>
      <c r="J23" s="11">
        <f t="shared" si="4"/>
        <v>146561.72248803827</v>
      </c>
      <c r="L23" s="77"/>
    </row>
    <row r="24" spans="1:12" x14ac:dyDescent="0.15">
      <c r="A24" s="12">
        <v>20</v>
      </c>
      <c r="B24" s="80">
        <v>42680400</v>
      </c>
      <c r="C24" s="80">
        <v>3556700</v>
      </c>
      <c r="D24" s="81">
        <v>3556700</v>
      </c>
      <c r="E24" s="8">
        <v>30000</v>
      </c>
      <c r="F24" s="8">
        <f t="shared" si="0"/>
        <v>46597100</v>
      </c>
      <c r="G24" s="14">
        <f t="shared" si="1"/>
        <v>18579.385964912279</v>
      </c>
      <c r="H24" s="10">
        <f t="shared" si="2"/>
        <v>27869.07894736842</v>
      </c>
      <c r="I24" s="10">
        <f t="shared" si="3"/>
        <v>222952.63157894736</v>
      </c>
      <c r="J24" s="11">
        <f t="shared" si="4"/>
        <v>148635.08771929823</v>
      </c>
      <c r="L24" s="77"/>
    </row>
    <row r="25" spans="1:12" x14ac:dyDescent="0.15">
      <c r="A25" s="12">
        <v>21</v>
      </c>
      <c r="B25" s="80">
        <v>43280400</v>
      </c>
      <c r="C25" s="80">
        <v>3606700</v>
      </c>
      <c r="D25" s="81">
        <v>3606700</v>
      </c>
      <c r="E25" s="8">
        <v>30000</v>
      </c>
      <c r="F25" s="8">
        <f t="shared" si="0"/>
        <v>47247100</v>
      </c>
      <c r="G25" s="14">
        <f t="shared" si="1"/>
        <v>18838.556618819777</v>
      </c>
      <c r="H25" s="10">
        <f t="shared" si="2"/>
        <v>28257.834928229666</v>
      </c>
      <c r="I25" s="10">
        <f t="shared" si="3"/>
        <v>226062.67942583733</v>
      </c>
      <c r="J25" s="11">
        <f t="shared" si="4"/>
        <v>150708.45295055822</v>
      </c>
      <c r="L25" s="77"/>
    </row>
    <row r="26" spans="1:12" x14ac:dyDescent="0.15">
      <c r="A26" s="12">
        <v>22</v>
      </c>
      <c r="B26" s="80">
        <v>43880400</v>
      </c>
      <c r="C26" s="80">
        <v>3656700</v>
      </c>
      <c r="D26" s="81">
        <v>3656700</v>
      </c>
      <c r="E26" s="8">
        <v>30000</v>
      </c>
      <c r="F26" s="8">
        <f t="shared" si="0"/>
        <v>47897100</v>
      </c>
      <c r="G26" s="14">
        <f t="shared" si="1"/>
        <v>19097.727272727272</v>
      </c>
      <c r="H26" s="10">
        <f t="shared" si="2"/>
        <v>28646.590909090908</v>
      </c>
      <c r="I26" s="10">
        <f t="shared" si="3"/>
        <v>229172.72727272726</v>
      </c>
      <c r="J26" s="11">
        <f t="shared" si="4"/>
        <v>152781.81818181818</v>
      </c>
      <c r="L26" s="77"/>
    </row>
    <row r="27" spans="1:12" x14ac:dyDescent="0.15">
      <c r="A27" s="12">
        <v>23</v>
      </c>
      <c r="B27" s="80">
        <v>44480400</v>
      </c>
      <c r="C27" s="80">
        <v>3706700</v>
      </c>
      <c r="D27" s="81">
        <v>3706700</v>
      </c>
      <c r="E27" s="8">
        <v>30000</v>
      </c>
      <c r="F27" s="8">
        <f t="shared" si="0"/>
        <v>48547100</v>
      </c>
      <c r="G27" s="14">
        <f t="shared" si="1"/>
        <v>19356.897926634767</v>
      </c>
      <c r="H27" s="10">
        <f t="shared" si="2"/>
        <v>29035.34688995215</v>
      </c>
      <c r="I27" s="10">
        <f t="shared" si="3"/>
        <v>232282.7751196172</v>
      </c>
      <c r="J27" s="11">
        <f t="shared" si="4"/>
        <v>154855.18341307814</v>
      </c>
      <c r="L27" s="77"/>
    </row>
    <row r="28" spans="1:12" x14ac:dyDescent="0.15">
      <c r="A28" s="12">
        <v>24</v>
      </c>
      <c r="B28" s="80">
        <v>45080400</v>
      </c>
      <c r="C28" s="80">
        <v>3756700</v>
      </c>
      <c r="D28" s="81">
        <v>3756700</v>
      </c>
      <c r="E28" s="8">
        <v>30000</v>
      </c>
      <c r="F28" s="8">
        <f t="shared" si="0"/>
        <v>49197100</v>
      </c>
      <c r="G28" s="14">
        <f t="shared" si="1"/>
        <v>19616.068580542265</v>
      </c>
      <c r="H28" s="10">
        <f t="shared" si="2"/>
        <v>29424.102870813396</v>
      </c>
      <c r="I28" s="10">
        <f t="shared" si="3"/>
        <v>235392.82296650717</v>
      </c>
      <c r="J28" s="11">
        <f t="shared" si="4"/>
        <v>156928.54864433812</v>
      </c>
      <c r="L28" s="77"/>
    </row>
    <row r="29" spans="1:12" s="129" customFormat="1" x14ac:dyDescent="0.15">
      <c r="A29" s="122">
        <v>25</v>
      </c>
      <c r="B29" s="123">
        <v>45680400</v>
      </c>
      <c r="C29" s="123">
        <v>3806700</v>
      </c>
      <c r="D29" s="124">
        <v>3806700</v>
      </c>
      <c r="E29" s="125">
        <v>30000</v>
      </c>
      <c r="F29" s="125">
        <f t="shared" si="0"/>
        <v>49847100</v>
      </c>
      <c r="G29" s="126">
        <f t="shared" si="1"/>
        <v>19875.23923444976</v>
      </c>
      <c r="H29" s="127">
        <f t="shared" si="2"/>
        <v>29812.858851674639</v>
      </c>
      <c r="I29" s="127">
        <f t="shared" si="3"/>
        <v>238502.87081339711</v>
      </c>
      <c r="J29" s="128">
        <f t="shared" si="4"/>
        <v>159001.91387559808</v>
      </c>
      <c r="L29" s="130"/>
    </row>
    <row r="30" spans="1:12" s="129" customFormat="1" x14ac:dyDescent="0.15">
      <c r="A30" s="122">
        <v>26</v>
      </c>
      <c r="B30" s="123">
        <v>46280400</v>
      </c>
      <c r="C30" s="123">
        <v>3856700</v>
      </c>
      <c r="D30" s="124">
        <v>3856700</v>
      </c>
      <c r="E30" s="125">
        <v>30000</v>
      </c>
      <c r="F30" s="125">
        <f t="shared" si="0"/>
        <v>50497100</v>
      </c>
      <c r="G30" s="126">
        <f t="shared" si="1"/>
        <v>20134.409888357259</v>
      </c>
      <c r="H30" s="127">
        <f t="shared" si="2"/>
        <v>30201.614832535888</v>
      </c>
      <c r="I30" s="127">
        <f t="shared" si="3"/>
        <v>241612.91866028711</v>
      </c>
      <c r="J30" s="128">
        <f t="shared" si="4"/>
        <v>161075.27910685807</v>
      </c>
      <c r="L30" s="130"/>
    </row>
    <row r="31" spans="1:12" x14ac:dyDescent="0.15">
      <c r="A31" s="12">
        <v>27</v>
      </c>
      <c r="B31" s="80">
        <v>46880400</v>
      </c>
      <c r="C31" s="80">
        <v>3906700</v>
      </c>
      <c r="D31" s="81">
        <v>3906700</v>
      </c>
      <c r="E31" s="8">
        <v>30000</v>
      </c>
      <c r="F31" s="8">
        <f t="shared" si="0"/>
        <v>51147100</v>
      </c>
      <c r="G31" s="14">
        <f t="shared" si="1"/>
        <v>20393.58054226475</v>
      </c>
      <c r="H31" s="10">
        <f t="shared" si="2"/>
        <v>30590.370813397123</v>
      </c>
      <c r="I31" s="10">
        <f t="shared" si="3"/>
        <v>244722.96650717699</v>
      </c>
      <c r="J31" s="11">
        <f t="shared" si="4"/>
        <v>163148.644338118</v>
      </c>
      <c r="L31" s="77"/>
    </row>
    <row r="32" spans="1:12" x14ac:dyDescent="0.15">
      <c r="A32" s="12">
        <v>28</v>
      </c>
      <c r="B32" s="80">
        <v>47480400</v>
      </c>
      <c r="C32" s="80">
        <v>3956700</v>
      </c>
      <c r="D32" s="81">
        <v>3956700</v>
      </c>
      <c r="E32" s="8">
        <v>30000</v>
      </c>
      <c r="F32" s="8">
        <f t="shared" si="0"/>
        <v>51797100</v>
      </c>
      <c r="G32" s="14">
        <f t="shared" si="1"/>
        <v>20652.751196172248</v>
      </c>
      <c r="H32" s="10">
        <f t="shared" si="2"/>
        <v>30979.126794258373</v>
      </c>
      <c r="I32" s="10">
        <f t="shared" si="3"/>
        <v>247833.01435406698</v>
      </c>
      <c r="J32" s="11">
        <f t="shared" si="4"/>
        <v>165222.00956937799</v>
      </c>
      <c r="L32" s="77"/>
    </row>
    <row r="33" spans="1:12" x14ac:dyDescent="0.15">
      <c r="A33" s="12">
        <v>29</v>
      </c>
      <c r="B33" s="80">
        <v>48080400</v>
      </c>
      <c r="C33" s="80">
        <v>4006700</v>
      </c>
      <c r="D33" s="81">
        <v>4006700</v>
      </c>
      <c r="E33" s="8">
        <v>30000</v>
      </c>
      <c r="F33" s="8">
        <f t="shared" si="0"/>
        <v>52447100</v>
      </c>
      <c r="G33" s="14">
        <f t="shared" si="1"/>
        <v>20911.921850079747</v>
      </c>
      <c r="H33" s="10">
        <f t="shared" si="2"/>
        <v>31367.882775119622</v>
      </c>
      <c r="I33" s="10">
        <f t="shared" si="3"/>
        <v>250943.06220095698</v>
      </c>
      <c r="J33" s="11">
        <f t="shared" si="4"/>
        <v>167295.37480063798</v>
      </c>
      <c r="L33" s="77"/>
    </row>
    <row r="34" spans="1:12" x14ac:dyDescent="0.15">
      <c r="A34" s="12">
        <v>30</v>
      </c>
      <c r="B34" s="80">
        <v>48680400</v>
      </c>
      <c r="C34" s="80">
        <v>4056700</v>
      </c>
      <c r="D34" s="81">
        <v>4056700</v>
      </c>
      <c r="E34" s="8">
        <v>30000</v>
      </c>
      <c r="F34" s="8">
        <f t="shared" si="0"/>
        <v>53097100</v>
      </c>
      <c r="G34" s="14">
        <f t="shared" si="1"/>
        <v>21171.092503987238</v>
      </c>
      <c r="H34" s="10">
        <f t="shared" si="2"/>
        <v>31756.638755980857</v>
      </c>
      <c r="I34" s="10">
        <f t="shared" si="3"/>
        <v>254053.11004784686</v>
      </c>
      <c r="J34" s="11">
        <f t="shared" si="4"/>
        <v>169368.74003189791</v>
      </c>
      <c r="L34" s="77"/>
    </row>
    <row r="35" spans="1:12" x14ac:dyDescent="0.15">
      <c r="A35" s="12">
        <v>31</v>
      </c>
      <c r="B35" s="80">
        <v>49280400</v>
      </c>
      <c r="C35" s="80">
        <v>4106700</v>
      </c>
      <c r="D35" s="81">
        <v>4106700</v>
      </c>
      <c r="E35" s="8">
        <v>30000</v>
      </c>
      <c r="F35" s="8">
        <f t="shared" si="0"/>
        <v>53747100</v>
      </c>
      <c r="G35" s="14">
        <f t="shared" si="1"/>
        <v>21430.263157894737</v>
      </c>
      <c r="H35" s="10">
        <f t="shared" si="2"/>
        <v>32145.394736842107</v>
      </c>
      <c r="I35" s="10">
        <f t="shared" si="3"/>
        <v>257163.15789473685</v>
      </c>
      <c r="J35" s="11">
        <f t="shared" si="4"/>
        <v>171442.10526315789</v>
      </c>
      <c r="L35" s="77"/>
    </row>
    <row r="36" spans="1:12" x14ac:dyDescent="0.15">
      <c r="A36" s="12">
        <v>32</v>
      </c>
      <c r="B36" s="80">
        <v>49880400</v>
      </c>
      <c r="C36" s="80">
        <v>4156700</v>
      </c>
      <c r="D36" s="81">
        <v>4156700</v>
      </c>
      <c r="E36" s="8">
        <v>30000</v>
      </c>
      <c r="F36" s="8">
        <f t="shared" si="0"/>
        <v>54397100</v>
      </c>
      <c r="G36" s="14">
        <f t="shared" si="1"/>
        <v>21689.433811802235</v>
      </c>
      <c r="H36" s="10">
        <f t="shared" si="2"/>
        <v>32534.150717703353</v>
      </c>
      <c r="I36" s="10">
        <f t="shared" si="3"/>
        <v>260273.20574162682</v>
      </c>
      <c r="J36" s="11">
        <f t="shared" si="4"/>
        <v>173515.47049441788</v>
      </c>
      <c r="L36" s="77"/>
    </row>
    <row r="37" spans="1:12" ht="14.25" thickBot="1" x14ac:dyDescent="0.2">
      <c r="A37" s="12">
        <v>33</v>
      </c>
      <c r="B37" s="82">
        <v>50480400</v>
      </c>
      <c r="C37" s="82">
        <v>4206700</v>
      </c>
      <c r="D37" s="83">
        <v>4206700</v>
      </c>
      <c r="E37" s="8">
        <v>30000</v>
      </c>
      <c r="F37" s="8">
        <f t="shared" si="0"/>
        <v>55047100</v>
      </c>
      <c r="G37" s="14">
        <f t="shared" si="1"/>
        <v>21948.604465709726</v>
      </c>
      <c r="H37" s="10">
        <f t="shared" si="2"/>
        <v>32922.906698564591</v>
      </c>
      <c r="I37" s="10">
        <f t="shared" si="3"/>
        <v>263383.25358851673</v>
      </c>
      <c r="J37" s="11">
        <f t="shared" si="4"/>
        <v>175588.83572567781</v>
      </c>
      <c r="L37" s="77"/>
    </row>
    <row r="38" spans="1:12" x14ac:dyDescent="0.15">
      <c r="B38" s="4"/>
      <c r="C38" s="4"/>
      <c r="D38" s="4"/>
      <c r="E38" s="4"/>
      <c r="F38" s="4"/>
    </row>
    <row r="39" spans="1:12" s="52" customFormat="1" ht="24.75" customHeight="1" thickBot="1" x14ac:dyDescent="0.2">
      <c r="B39" s="72"/>
      <c r="C39" s="74" t="s">
        <v>56</v>
      </c>
      <c r="D39" s="72"/>
      <c r="E39" s="72"/>
      <c r="F39" s="72"/>
      <c r="G39" s="72"/>
      <c r="H39" s="72"/>
    </row>
    <row r="40" spans="1:12" ht="36.75" customHeight="1" thickBot="1" x14ac:dyDescent="0.2">
      <c r="B40" s="29"/>
      <c r="C40" s="27" t="s">
        <v>28</v>
      </c>
      <c r="D40" s="28" t="s">
        <v>26</v>
      </c>
      <c r="E40" s="44" t="s">
        <v>35</v>
      </c>
      <c r="F40" s="92" t="s">
        <v>27</v>
      </c>
      <c r="G40" s="93"/>
      <c r="H40" s="49"/>
      <c r="I40" s="61"/>
      <c r="J40" s="62" t="s">
        <v>38</v>
      </c>
      <c r="K40" s="62" t="s">
        <v>39</v>
      </c>
      <c r="L40" s="63" t="s">
        <v>40</v>
      </c>
    </row>
    <row r="41" spans="1:12" ht="20.25" customHeight="1" x14ac:dyDescent="0.15">
      <c r="B41" s="26"/>
      <c r="C41" s="36" t="s">
        <v>29</v>
      </c>
      <c r="D41" s="31">
        <f t="shared" ref="D41:D42" si="5">K41+L41</f>
        <v>10988.7336523126</v>
      </c>
      <c r="E41" s="20" t="s">
        <v>67</v>
      </c>
      <c r="F41" s="94" t="s">
        <v>30</v>
      </c>
      <c r="G41" s="94"/>
      <c r="H41" s="48"/>
      <c r="I41" s="64" t="s">
        <v>41</v>
      </c>
      <c r="J41" s="60">
        <v>30000</v>
      </c>
      <c r="K41" s="60">
        <f>G5</f>
        <v>10845.7336523126</v>
      </c>
      <c r="L41" s="65">
        <f>ROUNDDOWN((J41/209),-0.1)</f>
        <v>143</v>
      </c>
    </row>
    <row r="42" spans="1:12" ht="21" customHeight="1" x14ac:dyDescent="0.15">
      <c r="B42" s="26"/>
      <c r="C42" s="33" t="s">
        <v>31</v>
      </c>
      <c r="D42" s="71">
        <f t="shared" si="5"/>
        <v>11036.7336523126</v>
      </c>
      <c r="E42" s="21" t="s">
        <v>68</v>
      </c>
      <c r="F42" s="104" t="s">
        <v>30</v>
      </c>
      <c r="G42" s="104"/>
      <c r="H42" s="48"/>
      <c r="I42" s="64" t="s">
        <v>41</v>
      </c>
      <c r="J42" s="60">
        <v>40000</v>
      </c>
      <c r="K42" s="60">
        <f>K41</f>
        <v>10845.7336523126</v>
      </c>
      <c r="L42" s="65">
        <f t="shared" ref="L42:L43" si="6">ROUNDDOWN((J42/209),-0.1)</f>
        <v>191</v>
      </c>
    </row>
    <row r="43" spans="1:12" ht="20.25" customHeight="1" thickBot="1" x14ac:dyDescent="0.2">
      <c r="B43" s="26"/>
      <c r="C43" s="34" t="s">
        <v>32</v>
      </c>
      <c r="D43" s="70">
        <f>K43+L43</f>
        <v>11084.7336523126</v>
      </c>
      <c r="E43" s="30" t="s">
        <v>69</v>
      </c>
      <c r="F43" s="105" t="s">
        <v>30</v>
      </c>
      <c r="G43" s="105"/>
      <c r="H43" s="48"/>
      <c r="I43" s="66" t="s">
        <v>41</v>
      </c>
      <c r="J43" s="67">
        <v>50000</v>
      </c>
      <c r="K43" s="67">
        <f>K42</f>
        <v>10845.7336523126</v>
      </c>
      <c r="L43" s="65">
        <f t="shared" si="6"/>
        <v>239</v>
      </c>
    </row>
    <row r="44" spans="1:12" ht="32.25" customHeight="1" thickBot="1" x14ac:dyDescent="0.2">
      <c r="B44" s="26"/>
      <c r="C44" s="27" t="s">
        <v>33</v>
      </c>
      <c r="D44" s="28" t="s">
        <v>26</v>
      </c>
      <c r="E44" s="44" t="s">
        <v>35</v>
      </c>
      <c r="F44" s="92" t="s">
        <v>27</v>
      </c>
      <c r="G44" s="93"/>
      <c r="H44" s="48"/>
      <c r="I44" s="90" t="s">
        <v>42</v>
      </c>
      <c r="J44" s="62" t="s">
        <v>38</v>
      </c>
      <c r="K44" s="62" t="s">
        <v>39</v>
      </c>
      <c r="L44" s="63" t="s">
        <v>40</v>
      </c>
    </row>
    <row r="45" spans="1:12" ht="22.5" customHeight="1" thickBot="1" x14ac:dyDescent="0.2">
      <c r="B45" s="29"/>
      <c r="C45" s="35" t="s">
        <v>36</v>
      </c>
      <c r="D45" s="31">
        <f>K45+L45</f>
        <v>11084.7336523126</v>
      </c>
      <c r="E45" s="32" t="s">
        <v>69</v>
      </c>
      <c r="F45" s="103" t="s">
        <v>34</v>
      </c>
      <c r="G45" s="103"/>
      <c r="H45" s="49"/>
      <c r="I45" s="91"/>
      <c r="J45" s="67">
        <v>50000</v>
      </c>
      <c r="K45" s="69">
        <f>K43</f>
        <v>10845.7336523126</v>
      </c>
      <c r="L45" s="68">
        <f>ROUNDDOWN((J45/209),-0.1)</f>
        <v>239</v>
      </c>
    </row>
    <row r="46" spans="1:12" s="3" customFormat="1" ht="28.5" customHeight="1" thickBot="1" x14ac:dyDescent="0.2">
      <c r="B46" s="53"/>
      <c r="C46" s="73" t="s">
        <v>66</v>
      </c>
    </row>
    <row r="47" spans="1:12" ht="33.75" customHeight="1" thickBot="1" x14ac:dyDescent="0.2">
      <c r="C47" s="27" t="s">
        <v>43</v>
      </c>
      <c r="D47" s="28" t="s">
        <v>26</v>
      </c>
      <c r="E47" s="44" t="s">
        <v>35</v>
      </c>
      <c r="F47" s="92" t="s">
        <v>27</v>
      </c>
      <c r="G47" s="93"/>
    </row>
    <row r="48" spans="1:12" ht="30.75" customHeight="1" x14ac:dyDescent="0.15">
      <c r="C48" s="45" t="s">
        <v>37</v>
      </c>
      <c r="D48" s="31">
        <f>K41+L41+L45</f>
        <v>11227.7336523126</v>
      </c>
      <c r="E48" s="32" t="s">
        <v>70</v>
      </c>
      <c r="F48" s="103" t="s">
        <v>44</v>
      </c>
      <c r="G48" s="103"/>
    </row>
  </sheetData>
  <mergeCells count="20">
    <mergeCell ref="F47:G47"/>
    <mergeCell ref="F48:G48"/>
    <mergeCell ref="F42:G42"/>
    <mergeCell ref="F43:G43"/>
    <mergeCell ref="F44:G44"/>
    <mergeCell ref="F45:G45"/>
    <mergeCell ref="I44:I45"/>
    <mergeCell ref="F40:G40"/>
    <mergeCell ref="F41:G41"/>
    <mergeCell ref="A1:J1"/>
    <mergeCell ref="B3:B4"/>
    <mergeCell ref="C3:C4"/>
    <mergeCell ref="F3:F4"/>
    <mergeCell ref="D3:D4"/>
    <mergeCell ref="A3:A4"/>
    <mergeCell ref="G3:G4"/>
    <mergeCell ref="H3:H4"/>
    <mergeCell ref="I3:I4"/>
    <mergeCell ref="J3:J4"/>
    <mergeCell ref="E3:E4"/>
  </mergeCells>
  <phoneticPr fontId="6" type="noConversion"/>
  <pageMargins left="0.55118110236220474" right="0.59055118110236227" top="0.98425196850393704" bottom="0.98425196850393704" header="0.51181102362204722" footer="0.51181102362204722"/>
  <pageSetup paperSize="8" scale="8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48"/>
  <sheetViews>
    <sheetView topLeftCell="A13" zoomScaleNormal="100" workbookViewId="0">
      <selection activeCell="A3" sqref="A3:A4"/>
    </sheetView>
  </sheetViews>
  <sheetFormatPr defaultRowHeight="13.5" x14ac:dyDescent="0.15"/>
  <cols>
    <col min="1" max="1" width="4.33203125" bestFit="1" customWidth="1"/>
    <col min="2" max="2" width="9.77734375" customWidth="1"/>
    <col min="3" max="3" width="12.77734375" customWidth="1"/>
    <col min="4" max="4" width="15.109375" customWidth="1"/>
    <col min="5" max="5" width="13.6640625" style="3" customWidth="1"/>
    <col min="6" max="6" width="15.109375" customWidth="1"/>
    <col min="7" max="7" width="12.5546875" customWidth="1"/>
    <col min="8" max="8" width="11.6640625" style="2" bestFit="1" customWidth="1"/>
    <col min="9" max="9" width="11" customWidth="1"/>
    <col min="10" max="10" width="10.109375" customWidth="1"/>
    <col min="11" max="11" width="10.6640625" customWidth="1"/>
    <col min="12" max="12" width="14.109375" customWidth="1"/>
  </cols>
  <sheetData>
    <row r="1" spans="1:11" ht="33" customHeight="1" x14ac:dyDescent="0.15">
      <c r="A1" s="95" t="s">
        <v>62</v>
      </c>
      <c r="B1" s="96"/>
      <c r="C1" s="95"/>
      <c r="D1" s="96"/>
      <c r="E1" s="96"/>
      <c r="F1" s="95"/>
      <c r="G1" s="96"/>
      <c r="H1" s="96"/>
      <c r="I1" s="96"/>
      <c r="J1" s="96"/>
      <c r="K1" s="96"/>
    </row>
    <row r="2" spans="1:11" s="3" customFormat="1" ht="20.25" customHeight="1" x14ac:dyDescent="0.15">
      <c r="A2" s="7" t="s">
        <v>71</v>
      </c>
      <c r="G2" s="2"/>
      <c r="H2" s="47"/>
      <c r="K2" s="59" t="s">
        <v>5</v>
      </c>
    </row>
    <row r="3" spans="1:11" s="15" customFormat="1" ht="13.5" customHeight="1" x14ac:dyDescent="0.15">
      <c r="A3" s="99" t="s">
        <v>11</v>
      </c>
      <c r="B3" s="97" t="s">
        <v>3</v>
      </c>
      <c r="C3" s="97" t="s">
        <v>14</v>
      </c>
      <c r="D3" s="97" t="s">
        <v>0</v>
      </c>
      <c r="E3" s="97" t="s">
        <v>22</v>
      </c>
      <c r="F3" s="97" t="s">
        <v>48</v>
      </c>
      <c r="G3" s="98" t="s">
        <v>4</v>
      </c>
      <c r="H3" s="100" t="s">
        <v>51</v>
      </c>
      <c r="I3" s="101" t="s">
        <v>45</v>
      </c>
      <c r="J3" s="102" t="s">
        <v>1</v>
      </c>
      <c r="K3" s="106" t="s">
        <v>49</v>
      </c>
    </row>
    <row r="4" spans="1:11" s="15" customFormat="1" ht="42.75" customHeight="1" x14ac:dyDescent="0.15">
      <c r="A4" s="99"/>
      <c r="B4" s="98"/>
      <c r="C4" s="98"/>
      <c r="D4" s="97"/>
      <c r="E4" s="97"/>
      <c r="F4" s="97"/>
      <c r="G4" s="98"/>
      <c r="H4" s="100"/>
      <c r="I4" s="101"/>
      <c r="J4" s="102"/>
      <c r="K4" s="106"/>
    </row>
    <row r="5" spans="1:11" s="15" customFormat="1" x14ac:dyDescent="0.15">
      <c r="A5" s="12">
        <v>1</v>
      </c>
      <c r="B5" s="80">
        <v>24776400</v>
      </c>
      <c r="C5" s="80">
        <v>2064700</v>
      </c>
      <c r="D5" s="81">
        <v>2064700</v>
      </c>
      <c r="E5" s="8">
        <v>30000</v>
      </c>
      <c r="F5" s="8">
        <f>30000*12</f>
        <v>360000</v>
      </c>
      <c r="G5" s="8">
        <f>C5*13+E5*12+F5</f>
        <v>27561100</v>
      </c>
      <c r="H5" s="14">
        <f>G5/12/209</f>
        <v>10989.27432216906</v>
      </c>
      <c r="I5" s="9">
        <f>H5*1.5</f>
        <v>16483.911483253589</v>
      </c>
      <c r="J5" s="10">
        <f>I5*8</f>
        <v>131871.29186602871</v>
      </c>
      <c r="K5" s="11">
        <f>H5*8</f>
        <v>87914.194577352479</v>
      </c>
    </row>
    <row r="6" spans="1:11" s="15" customFormat="1" x14ac:dyDescent="0.15">
      <c r="A6" s="12">
        <v>2</v>
      </c>
      <c r="B6" s="80">
        <v>25676400</v>
      </c>
      <c r="C6" s="80">
        <v>2139700</v>
      </c>
      <c r="D6" s="81">
        <v>2139700</v>
      </c>
      <c r="E6" s="8">
        <v>30000</v>
      </c>
      <c r="F6" s="8">
        <f t="shared" ref="F6:F37" si="0">30000*12</f>
        <v>360000</v>
      </c>
      <c r="G6" s="8">
        <f t="shared" ref="G6:G37" si="1">C6*13+E6*12+F6</f>
        <v>28536100</v>
      </c>
      <c r="H6" s="14">
        <f t="shared" ref="H6:H37" si="2">G6/12/209</f>
        <v>11378.030303030304</v>
      </c>
      <c r="I6" s="9">
        <f t="shared" ref="I6:I37" si="3">H6*1.5</f>
        <v>17067.045454545456</v>
      </c>
      <c r="J6" s="10">
        <f t="shared" ref="J6:J37" si="4">I6*8</f>
        <v>136536.36363636365</v>
      </c>
      <c r="K6" s="11">
        <f t="shared" ref="K6:K37" si="5">H6*8</f>
        <v>91024.242424242431</v>
      </c>
    </row>
    <row r="7" spans="1:11" s="15" customFormat="1" x14ac:dyDescent="0.15">
      <c r="A7" s="12">
        <v>3</v>
      </c>
      <c r="B7" s="80">
        <v>26576400</v>
      </c>
      <c r="C7" s="80">
        <v>2214700</v>
      </c>
      <c r="D7" s="81">
        <v>2214700</v>
      </c>
      <c r="E7" s="8">
        <v>30000</v>
      </c>
      <c r="F7" s="8">
        <f t="shared" si="0"/>
        <v>360000</v>
      </c>
      <c r="G7" s="8">
        <f t="shared" si="1"/>
        <v>29511100</v>
      </c>
      <c r="H7" s="14">
        <f t="shared" si="2"/>
        <v>11766.786283891548</v>
      </c>
      <c r="I7" s="9">
        <f t="shared" si="3"/>
        <v>17650.179425837323</v>
      </c>
      <c r="J7" s="10">
        <f t="shared" si="4"/>
        <v>141201.43540669858</v>
      </c>
      <c r="K7" s="11">
        <f t="shared" si="5"/>
        <v>94134.290271132384</v>
      </c>
    </row>
    <row r="8" spans="1:11" s="15" customFormat="1" x14ac:dyDescent="0.15">
      <c r="A8" s="12">
        <v>4</v>
      </c>
      <c r="B8" s="80">
        <v>27536400</v>
      </c>
      <c r="C8" s="80">
        <v>2294700</v>
      </c>
      <c r="D8" s="81">
        <v>2294700</v>
      </c>
      <c r="E8" s="8">
        <v>30000</v>
      </c>
      <c r="F8" s="8">
        <f t="shared" si="0"/>
        <v>360000</v>
      </c>
      <c r="G8" s="8">
        <f t="shared" si="1"/>
        <v>30551100</v>
      </c>
      <c r="H8" s="14">
        <f t="shared" si="2"/>
        <v>12181.45933014354</v>
      </c>
      <c r="I8" s="9">
        <f t="shared" si="3"/>
        <v>18272.188995215311</v>
      </c>
      <c r="J8" s="10">
        <f t="shared" si="4"/>
        <v>146177.51196172248</v>
      </c>
      <c r="K8" s="11">
        <f t="shared" si="5"/>
        <v>97451.674641148318</v>
      </c>
    </row>
    <row r="9" spans="1:11" s="15" customFormat="1" x14ac:dyDescent="0.15">
      <c r="A9" s="12">
        <v>5</v>
      </c>
      <c r="B9" s="80">
        <v>28628400</v>
      </c>
      <c r="C9" s="80">
        <v>2385700</v>
      </c>
      <c r="D9" s="81">
        <v>2385700</v>
      </c>
      <c r="E9" s="8">
        <v>30000</v>
      </c>
      <c r="F9" s="8">
        <f t="shared" si="0"/>
        <v>360000</v>
      </c>
      <c r="G9" s="8">
        <f t="shared" si="1"/>
        <v>31734100</v>
      </c>
      <c r="H9" s="14">
        <f t="shared" si="2"/>
        <v>12653.149920255184</v>
      </c>
      <c r="I9" s="9">
        <f t="shared" si="3"/>
        <v>18979.724880382775</v>
      </c>
      <c r="J9" s="10">
        <f t="shared" si="4"/>
        <v>151837.7990430622</v>
      </c>
      <c r="K9" s="11">
        <f t="shared" si="5"/>
        <v>101225.19936204147</v>
      </c>
    </row>
    <row r="10" spans="1:11" s="15" customFormat="1" x14ac:dyDescent="0.15">
      <c r="A10" s="12">
        <v>6</v>
      </c>
      <c r="B10" s="80">
        <v>29720400</v>
      </c>
      <c r="C10" s="80">
        <v>2476700</v>
      </c>
      <c r="D10" s="81">
        <v>2476700</v>
      </c>
      <c r="E10" s="8">
        <v>30000</v>
      </c>
      <c r="F10" s="8">
        <f t="shared" si="0"/>
        <v>360000</v>
      </c>
      <c r="G10" s="8">
        <f t="shared" si="1"/>
        <v>32917100</v>
      </c>
      <c r="H10" s="14">
        <f t="shared" si="2"/>
        <v>13124.840510366825</v>
      </c>
      <c r="I10" s="9">
        <f t="shared" si="3"/>
        <v>19687.260765550236</v>
      </c>
      <c r="J10" s="10">
        <f t="shared" si="4"/>
        <v>157498.08612440189</v>
      </c>
      <c r="K10" s="11">
        <f t="shared" si="5"/>
        <v>104998.7240829346</v>
      </c>
    </row>
    <row r="11" spans="1:11" s="15" customFormat="1" x14ac:dyDescent="0.15">
      <c r="A11" s="12">
        <v>7</v>
      </c>
      <c r="B11" s="80">
        <v>30812400</v>
      </c>
      <c r="C11" s="80">
        <v>2567700</v>
      </c>
      <c r="D11" s="81">
        <v>2567700</v>
      </c>
      <c r="E11" s="8">
        <v>30000</v>
      </c>
      <c r="F11" s="8">
        <f t="shared" si="0"/>
        <v>360000</v>
      </c>
      <c r="G11" s="8">
        <f t="shared" si="1"/>
        <v>34100100</v>
      </c>
      <c r="H11" s="14">
        <f t="shared" si="2"/>
        <v>13596.531100478469</v>
      </c>
      <c r="I11" s="9">
        <f t="shared" si="3"/>
        <v>20394.796650717704</v>
      </c>
      <c r="J11" s="10">
        <f t="shared" si="4"/>
        <v>163158.37320574163</v>
      </c>
      <c r="K11" s="11">
        <f t="shared" si="5"/>
        <v>108772.24880382775</v>
      </c>
    </row>
    <row r="12" spans="1:11" s="15" customFormat="1" x14ac:dyDescent="0.15">
      <c r="A12" s="12">
        <v>8</v>
      </c>
      <c r="B12" s="80">
        <v>31904400</v>
      </c>
      <c r="C12" s="80">
        <v>2658700</v>
      </c>
      <c r="D12" s="81">
        <v>2658700</v>
      </c>
      <c r="E12" s="8">
        <v>30000</v>
      </c>
      <c r="F12" s="8">
        <f t="shared" si="0"/>
        <v>360000</v>
      </c>
      <c r="G12" s="8">
        <f t="shared" si="1"/>
        <v>35283100</v>
      </c>
      <c r="H12" s="14">
        <f t="shared" si="2"/>
        <v>14068.221690590113</v>
      </c>
      <c r="I12" s="9">
        <f t="shared" si="3"/>
        <v>21102.332535885169</v>
      </c>
      <c r="J12" s="10">
        <f t="shared" si="4"/>
        <v>168818.66028708135</v>
      </c>
      <c r="K12" s="11">
        <f t="shared" si="5"/>
        <v>112545.77352472091</v>
      </c>
    </row>
    <row r="13" spans="1:11" s="15" customFormat="1" x14ac:dyDescent="0.15">
      <c r="A13" s="12">
        <v>9</v>
      </c>
      <c r="B13" s="80">
        <v>33152400</v>
      </c>
      <c r="C13" s="80">
        <v>2762700</v>
      </c>
      <c r="D13" s="81">
        <v>2762700</v>
      </c>
      <c r="E13" s="8">
        <v>30000</v>
      </c>
      <c r="F13" s="8">
        <f t="shared" si="0"/>
        <v>360000</v>
      </c>
      <c r="G13" s="8">
        <f t="shared" si="1"/>
        <v>36635100</v>
      </c>
      <c r="H13" s="14">
        <f t="shared" si="2"/>
        <v>14607.296650717703</v>
      </c>
      <c r="I13" s="9">
        <f t="shared" si="3"/>
        <v>21910.944976076553</v>
      </c>
      <c r="J13" s="10">
        <f t="shared" si="4"/>
        <v>175287.55980861242</v>
      </c>
      <c r="K13" s="11">
        <f t="shared" si="5"/>
        <v>116858.37320574162</v>
      </c>
    </row>
    <row r="14" spans="1:11" s="15" customFormat="1" x14ac:dyDescent="0.15">
      <c r="A14" s="12">
        <v>10</v>
      </c>
      <c r="B14" s="80">
        <v>34412400</v>
      </c>
      <c r="C14" s="80">
        <v>2867700</v>
      </c>
      <c r="D14" s="81">
        <v>2867700</v>
      </c>
      <c r="E14" s="8">
        <v>30000</v>
      </c>
      <c r="F14" s="8">
        <f t="shared" si="0"/>
        <v>360000</v>
      </c>
      <c r="G14" s="8">
        <f t="shared" si="1"/>
        <v>38000100</v>
      </c>
      <c r="H14" s="14">
        <f t="shared" si="2"/>
        <v>15151.555023923445</v>
      </c>
      <c r="I14" s="9">
        <f t="shared" si="3"/>
        <v>22727.332535885169</v>
      </c>
      <c r="J14" s="10">
        <f t="shared" si="4"/>
        <v>181818.66028708135</v>
      </c>
      <c r="K14" s="11">
        <f t="shared" si="5"/>
        <v>121212.44019138756</v>
      </c>
    </row>
    <row r="15" spans="1:11" s="15" customFormat="1" x14ac:dyDescent="0.15">
      <c r="A15" s="12">
        <v>11</v>
      </c>
      <c r="B15" s="80">
        <v>35672400</v>
      </c>
      <c r="C15" s="80">
        <v>2972700</v>
      </c>
      <c r="D15" s="81">
        <v>2972700</v>
      </c>
      <c r="E15" s="8">
        <v>30000</v>
      </c>
      <c r="F15" s="8">
        <f t="shared" si="0"/>
        <v>360000</v>
      </c>
      <c r="G15" s="8">
        <f t="shared" si="1"/>
        <v>39365100</v>
      </c>
      <c r="H15" s="14">
        <f t="shared" si="2"/>
        <v>15695.813397129186</v>
      </c>
      <c r="I15" s="9">
        <f t="shared" si="3"/>
        <v>23543.720095693781</v>
      </c>
      <c r="J15" s="10">
        <f t="shared" si="4"/>
        <v>188349.76076555025</v>
      </c>
      <c r="K15" s="11">
        <f t="shared" si="5"/>
        <v>125566.50717703349</v>
      </c>
    </row>
    <row r="16" spans="1:11" s="15" customFormat="1" x14ac:dyDescent="0.15">
      <c r="A16" s="12">
        <v>12</v>
      </c>
      <c r="B16" s="80">
        <v>36920400</v>
      </c>
      <c r="C16" s="80">
        <v>3076700</v>
      </c>
      <c r="D16" s="81">
        <v>3076700</v>
      </c>
      <c r="E16" s="8">
        <v>30000</v>
      </c>
      <c r="F16" s="8">
        <f t="shared" si="0"/>
        <v>360000</v>
      </c>
      <c r="G16" s="8">
        <f t="shared" si="1"/>
        <v>40717100</v>
      </c>
      <c r="H16" s="14">
        <f t="shared" si="2"/>
        <v>16234.888357256777</v>
      </c>
      <c r="I16" s="9">
        <f t="shared" si="3"/>
        <v>24352.332535885165</v>
      </c>
      <c r="J16" s="10">
        <f t="shared" si="4"/>
        <v>194818.66028708132</v>
      </c>
      <c r="K16" s="11">
        <f t="shared" si="5"/>
        <v>129879.10685805422</v>
      </c>
    </row>
    <row r="17" spans="1:11" s="15" customFormat="1" x14ac:dyDescent="0.15">
      <c r="A17" s="12">
        <v>13</v>
      </c>
      <c r="B17" s="80">
        <v>37760400</v>
      </c>
      <c r="C17" s="80">
        <v>3146700</v>
      </c>
      <c r="D17" s="81">
        <v>3146700</v>
      </c>
      <c r="E17" s="8">
        <v>30000</v>
      </c>
      <c r="F17" s="8">
        <f t="shared" si="0"/>
        <v>360000</v>
      </c>
      <c r="G17" s="8">
        <f t="shared" si="1"/>
        <v>41627100</v>
      </c>
      <c r="H17" s="14">
        <f t="shared" si="2"/>
        <v>16597.727272727272</v>
      </c>
      <c r="I17" s="9">
        <f t="shared" si="3"/>
        <v>24896.590909090908</v>
      </c>
      <c r="J17" s="10">
        <f t="shared" si="4"/>
        <v>199172.72727272726</v>
      </c>
      <c r="K17" s="11">
        <f t="shared" si="5"/>
        <v>132781.81818181818</v>
      </c>
    </row>
    <row r="18" spans="1:11" s="15" customFormat="1" x14ac:dyDescent="0.15">
      <c r="A18" s="12">
        <v>14</v>
      </c>
      <c r="B18" s="80">
        <v>38600400</v>
      </c>
      <c r="C18" s="80">
        <v>3216700</v>
      </c>
      <c r="D18" s="81">
        <v>3216700</v>
      </c>
      <c r="E18" s="8">
        <v>30000</v>
      </c>
      <c r="F18" s="8">
        <f t="shared" si="0"/>
        <v>360000</v>
      </c>
      <c r="G18" s="8">
        <f t="shared" si="1"/>
        <v>42537100</v>
      </c>
      <c r="H18" s="14">
        <f t="shared" si="2"/>
        <v>16960.566188197768</v>
      </c>
      <c r="I18" s="9">
        <f t="shared" si="3"/>
        <v>25440.849282296651</v>
      </c>
      <c r="J18" s="10">
        <f t="shared" si="4"/>
        <v>203526.79425837321</v>
      </c>
      <c r="K18" s="11">
        <f t="shared" si="5"/>
        <v>135684.52950558215</v>
      </c>
    </row>
    <row r="19" spans="1:11" s="15" customFormat="1" x14ac:dyDescent="0.15">
      <c r="A19" s="12">
        <v>15</v>
      </c>
      <c r="B19" s="80">
        <v>39440400</v>
      </c>
      <c r="C19" s="80">
        <v>3286700</v>
      </c>
      <c r="D19" s="81">
        <v>3286700</v>
      </c>
      <c r="E19" s="8">
        <v>30000</v>
      </c>
      <c r="F19" s="8">
        <f t="shared" si="0"/>
        <v>360000</v>
      </c>
      <c r="G19" s="8">
        <f t="shared" si="1"/>
        <v>43447100</v>
      </c>
      <c r="H19" s="14">
        <f t="shared" si="2"/>
        <v>17323.405103668261</v>
      </c>
      <c r="I19" s="9">
        <f t="shared" si="3"/>
        <v>25985.10765550239</v>
      </c>
      <c r="J19" s="10">
        <f t="shared" si="4"/>
        <v>207880.86124401912</v>
      </c>
      <c r="K19" s="11">
        <f t="shared" si="5"/>
        <v>138587.24082934609</v>
      </c>
    </row>
    <row r="20" spans="1:11" s="15" customFormat="1" x14ac:dyDescent="0.15">
      <c r="A20" s="12">
        <v>16</v>
      </c>
      <c r="B20" s="80">
        <v>40280400</v>
      </c>
      <c r="C20" s="80">
        <v>3356700</v>
      </c>
      <c r="D20" s="81">
        <v>3356700</v>
      </c>
      <c r="E20" s="8">
        <v>30000</v>
      </c>
      <c r="F20" s="8">
        <f t="shared" si="0"/>
        <v>360000</v>
      </c>
      <c r="G20" s="8">
        <f t="shared" si="1"/>
        <v>44357100</v>
      </c>
      <c r="H20" s="14">
        <f t="shared" si="2"/>
        <v>17686.244019138758</v>
      </c>
      <c r="I20" s="9">
        <f t="shared" si="3"/>
        <v>26529.366028708137</v>
      </c>
      <c r="J20" s="10">
        <f t="shared" si="4"/>
        <v>212234.92822966509</v>
      </c>
      <c r="K20" s="11">
        <f t="shared" si="5"/>
        <v>141489.95215311006</v>
      </c>
    </row>
    <row r="21" spans="1:11" s="15" customFormat="1" x14ac:dyDescent="0.15">
      <c r="A21" s="12">
        <v>17</v>
      </c>
      <c r="B21" s="80">
        <v>40880400</v>
      </c>
      <c r="C21" s="80">
        <v>3406700</v>
      </c>
      <c r="D21" s="81">
        <v>3406700</v>
      </c>
      <c r="E21" s="8">
        <v>30000</v>
      </c>
      <c r="F21" s="8">
        <f t="shared" si="0"/>
        <v>360000</v>
      </c>
      <c r="G21" s="8">
        <f t="shared" si="1"/>
        <v>45007100</v>
      </c>
      <c r="H21" s="14">
        <f t="shared" si="2"/>
        <v>17945.414673046253</v>
      </c>
      <c r="I21" s="9">
        <f t="shared" si="3"/>
        <v>26918.122009569379</v>
      </c>
      <c r="J21" s="10">
        <f t="shared" si="4"/>
        <v>215344.97607655503</v>
      </c>
      <c r="K21" s="11">
        <f t="shared" si="5"/>
        <v>143563.31738437002</v>
      </c>
    </row>
    <row r="22" spans="1:11" s="15" customFormat="1" x14ac:dyDescent="0.15">
      <c r="A22" s="12">
        <v>18</v>
      </c>
      <c r="B22" s="80">
        <v>41480400</v>
      </c>
      <c r="C22" s="80">
        <v>3456700</v>
      </c>
      <c r="D22" s="81">
        <v>3456700</v>
      </c>
      <c r="E22" s="8">
        <v>30000</v>
      </c>
      <c r="F22" s="8">
        <f t="shared" si="0"/>
        <v>360000</v>
      </c>
      <c r="G22" s="8">
        <f t="shared" si="1"/>
        <v>45657100</v>
      </c>
      <c r="H22" s="14">
        <f t="shared" si="2"/>
        <v>18204.585326953747</v>
      </c>
      <c r="I22" s="9">
        <f t="shared" si="3"/>
        <v>27306.877990430621</v>
      </c>
      <c r="J22" s="10">
        <f t="shared" si="4"/>
        <v>218455.02392344497</v>
      </c>
      <c r="K22" s="11">
        <f t="shared" si="5"/>
        <v>145636.68261562998</v>
      </c>
    </row>
    <row r="23" spans="1:11" s="15" customFormat="1" x14ac:dyDescent="0.15">
      <c r="A23" s="12">
        <v>19</v>
      </c>
      <c r="B23" s="80">
        <v>42080400</v>
      </c>
      <c r="C23" s="80">
        <v>3506700</v>
      </c>
      <c r="D23" s="81">
        <v>3506700</v>
      </c>
      <c r="E23" s="8">
        <v>30000</v>
      </c>
      <c r="F23" s="8">
        <f t="shared" si="0"/>
        <v>360000</v>
      </c>
      <c r="G23" s="8">
        <f t="shared" si="1"/>
        <v>46307100</v>
      </c>
      <c r="H23" s="14">
        <f t="shared" si="2"/>
        <v>18463.755980861242</v>
      </c>
      <c r="I23" s="9">
        <f t="shared" si="3"/>
        <v>27695.633971291863</v>
      </c>
      <c r="J23" s="10">
        <f t="shared" si="4"/>
        <v>221565.07177033491</v>
      </c>
      <c r="K23" s="11">
        <f t="shared" si="5"/>
        <v>147710.04784688994</v>
      </c>
    </row>
    <row r="24" spans="1:11" s="15" customFormat="1" x14ac:dyDescent="0.15">
      <c r="A24" s="12">
        <v>20</v>
      </c>
      <c r="B24" s="80">
        <v>42680400</v>
      </c>
      <c r="C24" s="80">
        <v>3556700</v>
      </c>
      <c r="D24" s="81">
        <v>3556700</v>
      </c>
      <c r="E24" s="8">
        <v>30000</v>
      </c>
      <c r="F24" s="8">
        <f t="shared" si="0"/>
        <v>360000</v>
      </c>
      <c r="G24" s="8">
        <f t="shared" si="1"/>
        <v>46957100</v>
      </c>
      <c r="H24" s="14">
        <f t="shared" si="2"/>
        <v>18722.926634768741</v>
      </c>
      <c r="I24" s="9">
        <f t="shared" si="3"/>
        <v>28084.389952153113</v>
      </c>
      <c r="J24" s="10">
        <f t="shared" si="4"/>
        <v>224675.1196172249</v>
      </c>
      <c r="K24" s="11">
        <f t="shared" si="5"/>
        <v>149783.41307814993</v>
      </c>
    </row>
    <row r="25" spans="1:11" s="15" customFormat="1" x14ac:dyDescent="0.15">
      <c r="A25" s="12">
        <v>21</v>
      </c>
      <c r="B25" s="80">
        <v>43280400</v>
      </c>
      <c r="C25" s="80">
        <v>3606700</v>
      </c>
      <c r="D25" s="81">
        <v>3606700</v>
      </c>
      <c r="E25" s="8">
        <v>30000</v>
      </c>
      <c r="F25" s="8">
        <f t="shared" si="0"/>
        <v>360000</v>
      </c>
      <c r="G25" s="8">
        <f t="shared" si="1"/>
        <v>47607100</v>
      </c>
      <c r="H25" s="14">
        <f t="shared" si="2"/>
        <v>18982.097288676236</v>
      </c>
      <c r="I25" s="9">
        <f t="shared" si="3"/>
        <v>28473.145933014355</v>
      </c>
      <c r="J25" s="10">
        <f t="shared" si="4"/>
        <v>227785.16746411484</v>
      </c>
      <c r="K25" s="11">
        <f t="shared" si="5"/>
        <v>151856.77830940988</v>
      </c>
    </row>
    <row r="26" spans="1:11" s="15" customFormat="1" x14ac:dyDescent="0.15">
      <c r="A26" s="12">
        <v>22</v>
      </c>
      <c r="B26" s="80">
        <v>43880400</v>
      </c>
      <c r="C26" s="80">
        <v>3656700</v>
      </c>
      <c r="D26" s="81">
        <v>3656700</v>
      </c>
      <c r="E26" s="8">
        <v>30000</v>
      </c>
      <c r="F26" s="8">
        <f t="shared" si="0"/>
        <v>360000</v>
      </c>
      <c r="G26" s="8">
        <f t="shared" si="1"/>
        <v>48257100</v>
      </c>
      <c r="H26" s="14">
        <f t="shared" si="2"/>
        <v>19241.26794258373</v>
      </c>
      <c r="I26" s="9">
        <f t="shared" si="3"/>
        <v>28861.901913875598</v>
      </c>
      <c r="J26" s="10">
        <f t="shared" si="4"/>
        <v>230895.21531100478</v>
      </c>
      <c r="K26" s="11">
        <f t="shared" si="5"/>
        <v>153930.14354066984</v>
      </c>
    </row>
    <row r="27" spans="1:11" s="15" customFormat="1" x14ac:dyDescent="0.15">
      <c r="A27" s="12">
        <v>23</v>
      </c>
      <c r="B27" s="80">
        <v>44480400</v>
      </c>
      <c r="C27" s="80">
        <v>3706700</v>
      </c>
      <c r="D27" s="81">
        <v>3706700</v>
      </c>
      <c r="E27" s="8">
        <v>30000</v>
      </c>
      <c r="F27" s="8">
        <f t="shared" si="0"/>
        <v>360000</v>
      </c>
      <c r="G27" s="8">
        <f t="shared" si="1"/>
        <v>48907100</v>
      </c>
      <c r="H27" s="14">
        <f t="shared" si="2"/>
        <v>19500.438596491229</v>
      </c>
      <c r="I27" s="9">
        <f t="shared" si="3"/>
        <v>29250.657894736843</v>
      </c>
      <c r="J27" s="10">
        <f t="shared" si="4"/>
        <v>234005.26315789475</v>
      </c>
      <c r="K27" s="11">
        <f t="shared" si="5"/>
        <v>156003.50877192983</v>
      </c>
    </row>
    <row r="28" spans="1:11" s="15" customFormat="1" x14ac:dyDescent="0.15">
      <c r="A28" s="12">
        <v>24</v>
      </c>
      <c r="B28" s="80">
        <v>45080400</v>
      </c>
      <c r="C28" s="80">
        <v>3756700</v>
      </c>
      <c r="D28" s="81">
        <v>3756700</v>
      </c>
      <c r="E28" s="8">
        <v>30000</v>
      </c>
      <c r="F28" s="8">
        <f t="shared" si="0"/>
        <v>360000</v>
      </c>
      <c r="G28" s="8">
        <f t="shared" si="1"/>
        <v>49557100</v>
      </c>
      <c r="H28" s="14">
        <f t="shared" si="2"/>
        <v>19759.609250398724</v>
      </c>
      <c r="I28" s="9">
        <f t="shared" si="3"/>
        <v>29639.413875598086</v>
      </c>
      <c r="J28" s="10">
        <f t="shared" si="4"/>
        <v>237115.31100478469</v>
      </c>
      <c r="K28" s="11">
        <f t="shared" si="5"/>
        <v>158076.87400318979</v>
      </c>
    </row>
    <row r="29" spans="1:11" s="15" customFormat="1" x14ac:dyDescent="0.15">
      <c r="A29" s="12">
        <v>25</v>
      </c>
      <c r="B29" s="80">
        <v>45680400</v>
      </c>
      <c r="C29" s="80">
        <v>3806700</v>
      </c>
      <c r="D29" s="81">
        <v>3806700</v>
      </c>
      <c r="E29" s="8">
        <v>30000</v>
      </c>
      <c r="F29" s="8">
        <f t="shared" si="0"/>
        <v>360000</v>
      </c>
      <c r="G29" s="8">
        <f t="shared" si="1"/>
        <v>50207100</v>
      </c>
      <c r="H29" s="14">
        <f t="shared" si="2"/>
        <v>20018.779904306219</v>
      </c>
      <c r="I29" s="9">
        <f t="shared" si="3"/>
        <v>30028.169856459328</v>
      </c>
      <c r="J29" s="10">
        <f t="shared" si="4"/>
        <v>240225.35885167462</v>
      </c>
      <c r="K29" s="11">
        <f t="shared" si="5"/>
        <v>160150.23923444975</v>
      </c>
    </row>
    <row r="30" spans="1:11" s="15" customFormat="1" x14ac:dyDescent="0.15">
      <c r="A30" s="12">
        <v>26</v>
      </c>
      <c r="B30" s="80">
        <v>46280400</v>
      </c>
      <c r="C30" s="80">
        <v>3856700</v>
      </c>
      <c r="D30" s="81">
        <v>3856700</v>
      </c>
      <c r="E30" s="8">
        <v>30000</v>
      </c>
      <c r="F30" s="8">
        <f t="shared" si="0"/>
        <v>360000</v>
      </c>
      <c r="G30" s="8">
        <f t="shared" si="1"/>
        <v>50857100</v>
      </c>
      <c r="H30" s="14">
        <f t="shared" si="2"/>
        <v>20277.950558213717</v>
      </c>
      <c r="I30" s="9">
        <f t="shared" si="3"/>
        <v>30416.925837320574</v>
      </c>
      <c r="J30" s="10">
        <f t="shared" si="4"/>
        <v>243335.40669856459</v>
      </c>
      <c r="K30" s="11">
        <f t="shared" si="5"/>
        <v>162223.60446570974</v>
      </c>
    </row>
    <row r="31" spans="1:11" s="15" customFormat="1" x14ac:dyDescent="0.15">
      <c r="A31" s="12">
        <v>27</v>
      </c>
      <c r="B31" s="80">
        <v>46880400</v>
      </c>
      <c r="C31" s="80">
        <v>3906700</v>
      </c>
      <c r="D31" s="81">
        <v>3906700</v>
      </c>
      <c r="E31" s="8">
        <v>30000</v>
      </c>
      <c r="F31" s="8">
        <f t="shared" si="0"/>
        <v>360000</v>
      </c>
      <c r="G31" s="8">
        <f t="shared" si="1"/>
        <v>51507100</v>
      </c>
      <c r="H31" s="14">
        <f t="shared" si="2"/>
        <v>20537.121212121212</v>
      </c>
      <c r="I31" s="9">
        <f t="shared" si="3"/>
        <v>30805.681818181816</v>
      </c>
      <c r="J31" s="10">
        <f t="shared" si="4"/>
        <v>246445.45454545453</v>
      </c>
      <c r="K31" s="11">
        <f t="shared" si="5"/>
        <v>164296.9696969697</v>
      </c>
    </row>
    <row r="32" spans="1:11" s="15" customFormat="1" x14ac:dyDescent="0.15">
      <c r="A32" s="12">
        <v>28</v>
      </c>
      <c r="B32" s="80">
        <v>47480400</v>
      </c>
      <c r="C32" s="80">
        <v>3956700</v>
      </c>
      <c r="D32" s="81">
        <v>3956700</v>
      </c>
      <c r="E32" s="8">
        <v>30000</v>
      </c>
      <c r="F32" s="8">
        <f t="shared" si="0"/>
        <v>360000</v>
      </c>
      <c r="G32" s="8">
        <f t="shared" si="1"/>
        <v>52157100</v>
      </c>
      <c r="H32" s="14">
        <f t="shared" si="2"/>
        <v>20796.291866028707</v>
      </c>
      <c r="I32" s="9">
        <f t="shared" si="3"/>
        <v>31194.437799043058</v>
      </c>
      <c r="J32" s="10">
        <f t="shared" si="4"/>
        <v>249555.50239234447</v>
      </c>
      <c r="K32" s="11">
        <f t="shared" si="5"/>
        <v>166370.33492822965</v>
      </c>
    </row>
    <row r="33" spans="1:13" s="15" customFormat="1" x14ac:dyDescent="0.15">
      <c r="A33" s="12">
        <v>29</v>
      </c>
      <c r="B33" s="80">
        <v>48080400</v>
      </c>
      <c r="C33" s="80">
        <v>4006700</v>
      </c>
      <c r="D33" s="81">
        <v>4006700</v>
      </c>
      <c r="E33" s="8">
        <v>30000</v>
      </c>
      <c r="F33" s="8">
        <f t="shared" si="0"/>
        <v>360000</v>
      </c>
      <c r="G33" s="8">
        <f t="shared" si="1"/>
        <v>52807100</v>
      </c>
      <c r="H33" s="14">
        <f t="shared" si="2"/>
        <v>21055.462519936205</v>
      </c>
      <c r="I33" s="9">
        <f t="shared" si="3"/>
        <v>31583.193779904308</v>
      </c>
      <c r="J33" s="10">
        <f t="shared" si="4"/>
        <v>252665.55023923446</v>
      </c>
      <c r="K33" s="11">
        <f t="shared" si="5"/>
        <v>168443.70015948964</v>
      </c>
    </row>
    <row r="34" spans="1:13" s="15" customFormat="1" x14ac:dyDescent="0.15">
      <c r="A34" s="12">
        <v>30</v>
      </c>
      <c r="B34" s="80">
        <v>48680400</v>
      </c>
      <c r="C34" s="80">
        <v>4056700</v>
      </c>
      <c r="D34" s="81">
        <v>4056700</v>
      </c>
      <c r="E34" s="8">
        <v>30000</v>
      </c>
      <c r="F34" s="8">
        <f t="shared" si="0"/>
        <v>360000</v>
      </c>
      <c r="G34" s="8">
        <f t="shared" si="1"/>
        <v>53457100</v>
      </c>
      <c r="H34" s="14">
        <f t="shared" si="2"/>
        <v>21314.6331738437</v>
      </c>
      <c r="I34" s="9">
        <f t="shared" si="3"/>
        <v>31971.94976076555</v>
      </c>
      <c r="J34" s="10">
        <f t="shared" si="4"/>
        <v>255775.5980861244</v>
      </c>
      <c r="K34" s="11">
        <f t="shared" si="5"/>
        <v>170517.0653907496</v>
      </c>
    </row>
    <row r="35" spans="1:13" s="15" customFormat="1" x14ac:dyDescent="0.15">
      <c r="A35" s="12">
        <v>31</v>
      </c>
      <c r="B35" s="80">
        <v>49280400</v>
      </c>
      <c r="C35" s="80">
        <v>4106700</v>
      </c>
      <c r="D35" s="81">
        <v>4106700</v>
      </c>
      <c r="E35" s="8">
        <v>30000</v>
      </c>
      <c r="F35" s="8">
        <f t="shared" si="0"/>
        <v>360000</v>
      </c>
      <c r="G35" s="8">
        <f t="shared" si="1"/>
        <v>54107100</v>
      </c>
      <c r="H35" s="14">
        <f t="shared" si="2"/>
        <v>21573.803827751195</v>
      </c>
      <c r="I35" s="9">
        <f t="shared" si="3"/>
        <v>32360.705741626793</v>
      </c>
      <c r="J35" s="10">
        <f t="shared" si="4"/>
        <v>258885.64593301434</v>
      </c>
      <c r="K35" s="11">
        <f t="shared" si="5"/>
        <v>172590.43062200956</v>
      </c>
    </row>
    <row r="36" spans="1:13" s="15" customFormat="1" x14ac:dyDescent="0.15">
      <c r="A36" s="12">
        <v>32</v>
      </c>
      <c r="B36" s="80">
        <v>49880400</v>
      </c>
      <c r="C36" s="80">
        <v>4156700</v>
      </c>
      <c r="D36" s="81">
        <v>4156700</v>
      </c>
      <c r="E36" s="8">
        <v>30000</v>
      </c>
      <c r="F36" s="8">
        <f t="shared" si="0"/>
        <v>360000</v>
      </c>
      <c r="G36" s="8">
        <f t="shared" si="1"/>
        <v>54757100</v>
      </c>
      <c r="H36" s="14">
        <f t="shared" si="2"/>
        <v>21832.974481658694</v>
      </c>
      <c r="I36" s="9">
        <f t="shared" si="3"/>
        <v>32749.461722488042</v>
      </c>
      <c r="J36" s="10">
        <f t="shared" si="4"/>
        <v>261995.69377990434</v>
      </c>
      <c r="K36" s="11">
        <f t="shared" si="5"/>
        <v>174663.79585326955</v>
      </c>
    </row>
    <row r="37" spans="1:13" s="15" customFormat="1" ht="14.25" thickBot="1" x14ac:dyDescent="0.2">
      <c r="A37" s="12">
        <v>33</v>
      </c>
      <c r="B37" s="82">
        <v>50480400</v>
      </c>
      <c r="C37" s="82">
        <v>4206700</v>
      </c>
      <c r="D37" s="83">
        <v>4206700</v>
      </c>
      <c r="E37" s="8">
        <v>30000</v>
      </c>
      <c r="F37" s="8">
        <f t="shared" si="0"/>
        <v>360000</v>
      </c>
      <c r="G37" s="8">
        <f t="shared" si="1"/>
        <v>55407100</v>
      </c>
      <c r="H37" s="14">
        <f t="shared" si="2"/>
        <v>22092.145135566188</v>
      </c>
      <c r="I37" s="9">
        <f t="shared" si="3"/>
        <v>33138.217703349284</v>
      </c>
      <c r="J37" s="10">
        <f t="shared" si="4"/>
        <v>265105.74162679428</v>
      </c>
      <c r="K37" s="11">
        <f t="shared" si="5"/>
        <v>176737.16108452951</v>
      </c>
    </row>
    <row r="38" spans="1:13" ht="2.25" hidden="1" customHeight="1" x14ac:dyDescent="0.15">
      <c r="E38" s="4"/>
    </row>
    <row r="39" spans="1:13" s="3" customFormat="1" ht="24.75" customHeight="1" thickBot="1" x14ac:dyDescent="0.2">
      <c r="B39" s="75"/>
      <c r="C39" s="74" t="s">
        <v>56</v>
      </c>
      <c r="D39" s="72"/>
      <c r="E39" s="72"/>
      <c r="F39" s="72"/>
      <c r="G39" s="72"/>
      <c r="H39" s="72"/>
      <c r="I39" s="52"/>
      <c r="J39" s="52"/>
      <c r="K39" s="52"/>
      <c r="L39" s="52"/>
    </row>
    <row r="40" spans="1:13" s="3" customFormat="1" ht="24.75" thickBot="1" x14ac:dyDescent="0.2">
      <c r="B40" s="29"/>
      <c r="C40" s="27" t="s">
        <v>28</v>
      </c>
      <c r="D40" s="28" t="s">
        <v>26</v>
      </c>
      <c r="E40" s="54" t="s">
        <v>35</v>
      </c>
      <c r="F40" s="92" t="s">
        <v>27</v>
      </c>
      <c r="G40" s="93"/>
      <c r="H40" s="49"/>
      <c r="I40" s="61"/>
      <c r="J40" s="62" t="s">
        <v>38</v>
      </c>
      <c r="K40" s="62" t="s">
        <v>39</v>
      </c>
      <c r="L40" s="63" t="s">
        <v>40</v>
      </c>
    </row>
    <row r="41" spans="1:13" s="3" customFormat="1" ht="21" customHeight="1" x14ac:dyDescent="0.15">
      <c r="B41" s="26"/>
      <c r="C41" s="55" t="s">
        <v>29</v>
      </c>
      <c r="D41" s="31">
        <f t="shared" ref="D41:D45" si="6">K41+L41</f>
        <v>11132.27432216906</v>
      </c>
      <c r="E41" s="20" t="s">
        <v>72</v>
      </c>
      <c r="F41" s="94" t="s">
        <v>30</v>
      </c>
      <c r="G41" s="94"/>
      <c r="H41" s="48"/>
      <c r="I41" s="64" t="s">
        <v>41</v>
      </c>
      <c r="J41" s="60">
        <v>30000</v>
      </c>
      <c r="K41" s="60">
        <f>H5</f>
        <v>10989.27432216906</v>
      </c>
      <c r="L41" s="65">
        <f>ROUNDDOWN((J41/209),-0.1)</f>
        <v>143</v>
      </c>
      <c r="M41" s="51"/>
    </row>
    <row r="42" spans="1:13" s="3" customFormat="1" ht="21.75" customHeight="1" x14ac:dyDescent="0.15">
      <c r="B42" s="26"/>
      <c r="C42" s="57" t="s">
        <v>31</v>
      </c>
      <c r="D42" s="71">
        <f t="shared" si="6"/>
        <v>11180.27432216906</v>
      </c>
      <c r="E42" s="21" t="s">
        <v>73</v>
      </c>
      <c r="F42" s="104" t="s">
        <v>30</v>
      </c>
      <c r="G42" s="104"/>
      <c r="H42" s="48"/>
      <c r="I42" s="64" t="s">
        <v>41</v>
      </c>
      <c r="J42" s="60">
        <v>40000</v>
      </c>
      <c r="K42" s="60">
        <f>K41</f>
        <v>10989.27432216906</v>
      </c>
      <c r="L42" s="65">
        <f t="shared" ref="L42:L45" si="7">ROUNDDOWN((J42/209),-0.1)</f>
        <v>191</v>
      </c>
    </row>
    <row r="43" spans="1:13" s="3" customFormat="1" ht="22.5" customHeight="1" thickBot="1" x14ac:dyDescent="0.2">
      <c r="B43" s="26"/>
      <c r="C43" s="58" t="s">
        <v>32</v>
      </c>
      <c r="D43" s="70">
        <f t="shared" si="6"/>
        <v>11228.27432216906</v>
      </c>
      <c r="E43" s="30" t="s">
        <v>74</v>
      </c>
      <c r="F43" s="105" t="s">
        <v>30</v>
      </c>
      <c r="G43" s="105"/>
      <c r="H43" s="48"/>
      <c r="I43" s="66" t="s">
        <v>41</v>
      </c>
      <c r="J43" s="67">
        <v>50000</v>
      </c>
      <c r="K43" s="67">
        <f>K42</f>
        <v>10989.27432216906</v>
      </c>
      <c r="L43" s="65">
        <f t="shared" si="7"/>
        <v>239</v>
      </c>
    </row>
    <row r="44" spans="1:13" s="3" customFormat="1" ht="24.75" thickBot="1" x14ac:dyDescent="0.2">
      <c r="B44" s="26"/>
      <c r="C44" s="27" t="s">
        <v>33</v>
      </c>
      <c r="D44" s="28" t="s">
        <v>26</v>
      </c>
      <c r="E44" s="54" t="s">
        <v>35</v>
      </c>
      <c r="F44" s="92" t="s">
        <v>27</v>
      </c>
      <c r="G44" s="93"/>
      <c r="H44" s="48"/>
      <c r="I44" s="90" t="s">
        <v>42</v>
      </c>
      <c r="J44" s="62" t="s">
        <v>38</v>
      </c>
      <c r="K44" s="62" t="s">
        <v>39</v>
      </c>
      <c r="L44" s="63" t="s">
        <v>40</v>
      </c>
    </row>
    <row r="45" spans="1:13" s="3" customFormat="1" ht="21" customHeight="1" thickBot="1" x14ac:dyDescent="0.2">
      <c r="B45" s="29"/>
      <c r="C45" s="56" t="s">
        <v>36</v>
      </c>
      <c r="D45" s="71">
        <f t="shared" si="6"/>
        <v>11228.27432216906</v>
      </c>
      <c r="E45" s="32" t="s">
        <v>74</v>
      </c>
      <c r="F45" s="103" t="s">
        <v>34</v>
      </c>
      <c r="G45" s="103"/>
      <c r="H45" s="49"/>
      <c r="I45" s="91"/>
      <c r="J45" s="67">
        <v>50000</v>
      </c>
      <c r="K45" s="69">
        <f>K43</f>
        <v>10989.27432216906</v>
      </c>
      <c r="L45" s="68">
        <f t="shared" si="7"/>
        <v>239</v>
      </c>
    </row>
    <row r="46" spans="1:13" s="52" customFormat="1" ht="23.25" customHeight="1" thickBot="1" x14ac:dyDescent="0.2">
      <c r="B46" s="76"/>
      <c r="C46" s="73" t="s">
        <v>66</v>
      </c>
      <c r="D46" s="3"/>
      <c r="E46" s="3"/>
      <c r="F46" s="3"/>
      <c r="G46" s="3"/>
      <c r="H46" s="3"/>
      <c r="I46" s="3"/>
      <c r="J46" s="3"/>
      <c r="K46" s="3"/>
      <c r="L46" s="3"/>
    </row>
    <row r="47" spans="1:13" s="3" customFormat="1" ht="31.5" customHeight="1" thickBot="1" x14ac:dyDescent="0.2">
      <c r="C47" s="27" t="s">
        <v>43</v>
      </c>
      <c r="D47" s="28" t="s">
        <v>26</v>
      </c>
      <c r="E47" s="54" t="s">
        <v>35</v>
      </c>
      <c r="F47" s="92" t="s">
        <v>27</v>
      </c>
      <c r="G47" s="93"/>
      <c r="H47" s="47"/>
      <c r="L47" s="78">
        <f>K41+L41</f>
        <v>11132.27432216906</v>
      </c>
    </row>
    <row r="48" spans="1:13" s="3" customFormat="1" ht="24" customHeight="1" x14ac:dyDescent="0.15">
      <c r="C48" s="56" t="s">
        <v>37</v>
      </c>
      <c r="D48" s="71">
        <f>K41+L41+L45</f>
        <v>11371.27432216906</v>
      </c>
      <c r="E48" s="32" t="s">
        <v>75</v>
      </c>
      <c r="F48" s="103" t="s">
        <v>44</v>
      </c>
      <c r="G48" s="103"/>
      <c r="H48" s="47"/>
      <c r="L48" s="51">
        <f>L45+L47</f>
        <v>11371.27432216906</v>
      </c>
    </row>
  </sheetData>
  <mergeCells count="21">
    <mergeCell ref="F48:G48"/>
    <mergeCell ref="F44:G44"/>
    <mergeCell ref="F45:G45"/>
    <mergeCell ref="F47:G47"/>
    <mergeCell ref="F40:G40"/>
    <mergeCell ref="F41:G41"/>
    <mergeCell ref="F42:G42"/>
    <mergeCell ref="F43:G43"/>
    <mergeCell ref="I44:I45"/>
    <mergeCell ref="A1:K1"/>
    <mergeCell ref="B3:B4"/>
    <mergeCell ref="C3:C4"/>
    <mergeCell ref="G3:G4"/>
    <mergeCell ref="D3:D4"/>
    <mergeCell ref="F3:F4"/>
    <mergeCell ref="A3:A4"/>
    <mergeCell ref="H3:H4"/>
    <mergeCell ref="I3:I4"/>
    <mergeCell ref="J3:J4"/>
    <mergeCell ref="K3:K4"/>
    <mergeCell ref="E3:E4"/>
  </mergeCells>
  <phoneticPr fontId="6" type="noConversion"/>
  <pageMargins left="0.27559055118110237" right="0.27559055118110237" top="0.98425196850393704" bottom="0.98425196850393704" header="0.51181102362204722" footer="0.51181102362204722"/>
  <pageSetup paperSize="8" scale="8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38"/>
  <sheetViews>
    <sheetView zoomScaleNormal="100" workbookViewId="0">
      <selection activeCell="B5" sqref="B5:D17"/>
    </sheetView>
  </sheetViews>
  <sheetFormatPr defaultRowHeight="13.5" x14ac:dyDescent="0.15"/>
  <cols>
    <col min="1" max="1" width="4.33203125" bestFit="1" customWidth="1"/>
    <col min="2" max="2" width="9.44140625" customWidth="1"/>
    <col min="3" max="3" width="13.33203125" customWidth="1"/>
    <col min="4" max="4" width="19.21875" customWidth="1"/>
    <col min="5" max="5" width="13.44140625" style="3" customWidth="1"/>
    <col min="6" max="6" width="11.5546875" customWidth="1"/>
    <col min="7" max="7" width="13.88671875" style="2" customWidth="1"/>
    <col min="8" max="8" width="11" customWidth="1"/>
    <col min="9" max="9" width="10.109375" customWidth="1"/>
    <col min="10" max="10" width="12.44140625" customWidth="1"/>
    <col min="11" max="11" width="13.21875" customWidth="1"/>
    <col min="12" max="12" width="11.5546875" customWidth="1"/>
  </cols>
  <sheetData>
    <row r="1" spans="1:13" ht="39" customHeight="1" x14ac:dyDescent="0.15">
      <c r="A1" s="95" t="s">
        <v>63</v>
      </c>
      <c r="B1" s="96"/>
      <c r="C1" s="95"/>
      <c r="D1" s="96"/>
      <c r="E1" s="96"/>
      <c r="F1" s="96"/>
      <c r="G1" s="96"/>
      <c r="H1" s="96"/>
      <c r="I1" s="96"/>
      <c r="J1" s="96"/>
    </row>
    <row r="2" spans="1:13" s="3" customFormat="1" ht="25.5" customHeight="1" x14ac:dyDescent="0.15">
      <c r="A2" s="7" t="s">
        <v>71</v>
      </c>
      <c r="G2" s="2"/>
      <c r="H2" s="47"/>
      <c r="J2" s="59" t="s">
        <v>5</v>
      </c>
    </row>
    <row r="3" spans="1:13" s="4" customFormat="1" ht="12" customHeight="1" x14ac:dyDescent="0.15">
      <c r="A3" s="107" t="s">
        <v>11</v>
      </c>
      <c r="B3" s="110" t="s">
        <v>3</v>
      </c>
      <c r="C3" s="110" t="s">
        <v>14</v>
      </c>
      <c r="D3" s="110" t="s">
        <v>0</v>
      </c>
      <c r="E3" s="97" t="s">
        <v>22</v>
      </c>
      <c r="F3" s="111" t="s">
        <v>4</v>
      </c>
      <c r="G3" s="100" t="s">
        <v>51</v>
      </c>
      <c r="H3" s="101" t="s">
        <v>45</v>
      </c>
      <c r="I3" s="108" t="s">
        <v>1</v>
      </c>
      <c r="J3" s="109" t="s">
        <v>6</v>
      </c>
      <c r="K3" s="40"/>
      <c r="L3" s="23"/>
    </row>
    <row r="4" spans="1:13" s="4" customFormat="1" ht="39.75" customHeight="1" x14ac:dyDescent="0.15">
      <c r="A4" s="107"/>
      <c r="B4" s="111"/>
      <c r="C4" s="111"/>
      <c r="D4" s="110"/>
      <c r="E4" s="97"/>
      <c r="F4" s="111"/>
      <c r="G4" s="100"/>
      <c r="H4" s="101"/>
      <c r="I4" s="108"/>
      <c r="J4" s="109"/>
      <c r="K4" s="40"/>
      <c r="L4" s="23"/>
    </row>
    <row r="5" spans="1:13" s="4" customFormat="1" x14ac:dyDescent="0.15">
      <c r="A5" s="16" t="s">
        <v>8</v>
      </c>
      <c r="B5" s="88">
        <v>51080400</v>
      </c>
      <c r="C5" s="88">
        <v>4256700</v>
      </c>
      <c r="D5" s="88">
        <v>4256700</v>
      </c>
      <c r="E5" s="8">
        <v>30000</v>
      </c>
      <c r="F5" s="8">
        <f>C5*13+E5*12</f>
        <v>55697100</v>
      </c>
      <c r="G5" s="14">
        <f>F5/12/209</f>
        <v>22207.775119617225</v>
      </c>
      <c r="H5" s="9">
        <f>G5*1.5</f>
        <v>33311.662679425834</v>
      </c>
      <c r="I5" s="10">
        <f>H5*8</f>
        <v>266493.30143540667</v>
      </c>
      <c r="J5" s="37">
        <f>G5*8</f>
        <v>177662.2009569378</v>
      </c>
      <c r="K5" s="41"/>
      <c r="L5" s="38"/>
      <c r="M5" s="17"/>
    </row>
    <row r="6" spans="1:13" s="4" customFormat="1" x14ac:dyDescent="0.15">
      <c r="A6" s="16" t="s">
        <v>17</v>
      </c>
      <c r="B6" s="88">
        <v>51680400</v>
      </c>
      <c r="C6" s="88">
        <v>4306700</v>
      </c>
      <c r="D6" s="88">
        <v>4306700</v>
      </c>
      <c r="E6" s="8">
        <v>30000</v>
      </c>
      <c r="F6" s="8">
        <f t="shared" ref="F6:F17" si="0">C6*13+E6*12</f>
        <v>56347100</v>
      </c>
      <c r="G6" s="14">
        <f t="shared" ref="G6:G17" si="1">F6/12/209</f>
        <v>22466.945773524723</v>
      </c>
      <c r="H6" s="9">
        <f t="shared" ref="H6:H16" si="2">G6*1.5</f>
        <v>33700.418660287083</v>
      </c>
      <c r="I6" s="10">
        <f t="shared" ref="I6:I17" si="3">H6*8</f>
        <v>269603.34928229667</v>
      </c>
      <c r="J6" s="37">
        <f t="shared" ref="J6:J17" si="4">G6*8</f>
        <v>179735.56618819779</v>
      </c>
      <c r="K6" s="41"/>
      <c r="L6" s="38"/>
      <c r="M6" s="17"/>
    </row>
    <row r="7" spans="1:13" s="4" customFormat="1" x14ac:dyDescent="0.15">
      <c r="A7" s="16" t="s">
        <v>15</v>
      </c>
      <c r="B7" s="88">
        <v>52280400</v>
      </c>
      <c r="C7" s="88">
        <v>4356700</v>
      </c>
      <c r="D7" s="88">
        <v>4356700</v>
      </c>
      <c r="E7" s="8">
        <v>30000</v>
      </c>
      <c r="F7" s="8">
        <f t="shared" si="0"/>
        <v>56997100</v>
      </c>
      <c r="G7" s="14">
        <f t="shared" si="1"/>
        <v>22726.116427432215</v>
      </c>
      <c r="H7" s="9">
        <f t="shared" si="2"/>
        <v>34089.174641148318</v>
      </c>
      <c r="I7" s="10">
        <f t="shared" si="3"/>
        <v>272713.39712918655</v>
      </c>
      <c r="J7" s="37">
        <f t="shared" si="4"/>
        <v>181808.93141945772</v>
      </c>
      <c r="K7" s="41"/>
      <c r="L7" s="38"/>
      <c r="M7" s="17"/>
    </row>
    <row r="8" spans="1:13" s="4" customFormat="1" x14ac:dyDescent="0.15">
      <c r="A8" s="16" t="s">
        <v>19</v>
      </c>
      <c r="B8" s="88">
        <v>52880400</v>
      </c>
      <c r="C8" s="88">
        <v>4406700</v>
      </c>
      <c r="D8" s="88">
        <v>4406700</v>
      </c>
      <c r="E8" s="8">
        <v>30000</v>
      </c>
      <c r="F8" s="8">
        <f t="shared" si="0"/>
        <v>57647100</v>
      </c>
      <c r="G8" s="14">
        <f t="shared" si="1"/>
        <v>22985.287081339713</v>
      </c>
      <c r="H8" s="9">
        <f t="shared" si="2"/>
        <v>34477.930622009568</v>
      </c>
      <c r="I8" s="10">
        <f t="shared" si="3"/>
        <v>275823.44497607654</v>
      </c>
      <c r="J8" s="37">
        <f t="shared" si="4"/>
        <v>183882.2966507177</v>
      </c>
      <c r="K8" s="41"/>
      <c r="L8" s="38"/>
      <c r="M8" s="17"/>
    </row>
    <row r="9" spans="1:13" s="4" customFormat="1" x14ac:dyDescent="0.15">
      <c r="A9" s="16" t="s">
        <v>7</v>
      </c>
      <c r="B9" s="88">
        <v>53480400</v>
      </c>
      <c r="C9" s="88">
        <v>4456700</v>
      </c>
      <c r="D9" s="88">
        <v>4456700</v>
      </c>
      <c r="E9" s="8">
        <v>30000</v>
      </c>
      <c r="F9" s="8">
        <f t="shared" si="0"/>
        <v>58297100</v>
      </c>
      <c r="G9" s="14">
        <f t="shared" si="1"/>
        <v>23244.457735247212</v>
      </c>
      <c r="H9" s="9">
        <f t="shared" si="2"/>
        <v>34866.686602870817</v>
      </c>
      <c r="I9" s="10">
        <f t="shared" si="3"/>
        <v>278933.49282296654</v>
      </c>
      <c r="J9" s="37">
        <f t="shared" si="4"/>
        <v>185955.66188197769</v>
      </c>
      <c r="K9" s="41"/>
      <c r="L9" s="38"/>
      <c r="M9" s="17"/>
    </row>
    <row r="10" spans="1:13" s="4" customFormat="1" x14ac:dyDescent="0.15">
      <c r="A10" s="16" t="s">
        <v>10</v>
      </c>
      <c r="B10" s="88">
        <v>54080400</v>
      </c>
      <c r="C10" s="88">
        <v>4506700</v>
      </c>
      <c r="D10" s="88">
        <v>4506700</v>
      </c>
      <c r="E10" s="8">
        <v>30000</v>
      </c>
      <c r="F10" s="8">
        <f t="shared" si="0"/>
        <v>58947100</v>
      </c>
      <c r="G10" s="14">
        <f t="shared" si="1"/>
        <v>23503.628389154703</v>
      </c>
      <c r="H10" s="9">
        <f t="shared" si="2"/>
        <v>35255.442583732052</v>
      </c>
      <c r="I10" s="10">
        <f t="shared" si="3"/>
        <v>282043.54066985642</v>
      </c>
      <c r="J10" s="37">
        <f t="shared" si="4"/>
        <v>188029.02711323762</v>
      </c>
      <c r="K10" s="41"/>
      <c r="L10" s="38"/>
      <c r="M10" s="17"/>
    </row>
    <row r="11" spans="1:13" s="4" customFormat="1" x14ac:dyDescent="0.15">
      <c r="A11" s="16" t="s">
        <v>18</v>
      </c>
      <c r="B11" s="88">
        <v>54680400</v>
      </c>
      <c r="C11" s="88">
        <v>4556700</v>
      </c>
      <c r="D11" s="88">
        <v>4556700</v>
      </c>
      <c r="E11" s="8">
        <v>30000</v>
      </c>
      <c r="F11" s="8">
        <f t="shared" si="0"/>
        <v>59597100</v>
      </c>
      <c r="G11" s="14">
        <f t="shared" si="1"/>
        <v>23762.799043062201</v>
      </c>
      <c r="H11" s="9">
        <f t="shared" si="2"/>
        <v>35644.198564593302</v>
      </c>
      <c r="I11" s="10">
        <f t="shared" si="3"/>
        <v>285153.58851674641</v>
      </c>
      <c r="J11" s="37">
        <f t="shared" si="4"/>
        <v>190102.39234449761</v>
      </c>
      <c r="K11" s="41"/>
      <c r="L11" s="38"/>
      <c r="M11" s="17"/>
    </row>
    <row r="12" spans="1:13" s="4" customFormat="1" x14ac:dyDescent="0.15">
      <c r="A12" s="16" t="s">
        <v>16</v>
      </c>
      <c r="B12" s="88">
        <v>55280400</v>
      </c>
      <c r="C12" s="88">
        <v>4606700</v>
      </c>
      <c r="D12" s="88">
        <v>4606700</v>
      </c>
      <c r="E12" s="8">
        <v>30000</v>
      </c>
      <c r="F12" s="8">
        <f t="shared" si="0"/>
        <v>60247100</v>
      </c>
      <c r="G12" s="14">
        <f t="shared" si="1"/>
        <v>24021.9696969697</v>
      </c>
      <c r="H12" s="9">
        <f t="shared" si="2"/>
        <v>36032.954545454551</v>
      </c>
      <c r="I12" s="10">
        <f t="shared" si="3"/>
        <v>288263.63636363641</v>
      </c>
      <c r="J12" s="37">
        <f t="shared" si="4"/>
        <v>192175.7575757576</v>
      </c>
      <c r="K12" s="41"/>
      <c r="L12" s="38"/>
      <c r="M12" s="17"/>
    </row>
    <row r="13" spans="1:13" s="4" customFormat="1" x14ac:dyDescent="0.15">
      <c r="A13" s="16" t="s">
        <v>12</v>
      </c>
      <c r="B13" s="88">
        <v>55880400</v>
      </c>
      <c r="C13" s="88">
        <v>4656700</v>
      </c>
      <c r="D13" s="88">
        <v>4656700</v>
      </c>
      <c r="E13" s="8">
        <v>30000</v>
      </c>
      <c r="F13" s="8">
        <f t="shared" si="0"/>
        <v>60897100</v>
      </c>
      <c r="G13" s="14">
        <f t="shared" si="1"/>
        <v>24281.140350877191</v>
      </c>
      <c r="H13" s="9">
        <f t="shared" si="2"/>
        <v>36421.710526315786</v>
      </c>
      <c r="I13" s="10">
        <f t="shared" si="3"/>
        <v>291373.68421052629</v>
      </c>
      <c r="J13" s="37">
        <f t="shared" si="4"/>
        <v>194249.12280701753</v>
      </c>
      <c r="K13" s="41"/>
      <c r="L13" s="38"/>
      <c r="M13" s="17"/>
    </row>
    <row r="14" spans="1:13" s="4" customFormat="1" x14ac:dyDescent="0.15">
      <c r="A14" s="16" t="s">
        <v>9</v>
      </c>
      <c r="B14" s="88">
        <v>56480400</v>
      </c>
      <c r="C14" s="88">
        <v>4706700</v>
      </c>
      <c r="D14" s="88">
        <v>4706700</v>
      </c>
      <c r="E14" s="8">
        <v>30000</v>
      </c>
      <c r="F14" s="8">
        <f t="shared" si="0"/>
        <v>61547100</v>
      </c>
      <c r="G14" s="14">
        <f t="shared" si="1"/>
        <v>24540.311004784689</v>
      </c>
      <c r="H14" s="9">
        <f t="shared" si="2"/>
        <v>36810.466507177036</v>
      </c>
      <c r="I14" s="10">
        <f t="shared" si="3"/>
        <v>294483.73205741629</v>
      </c>
      <c r="J14" s="37">
        <f t="shared" si="4"/>
        <v>196322.48803827752</v>
      </c>
      <c r="K14" s="41"/>
      <c r="L14" s="38"/>
      <c r="M14" s="17"/>
    </row>
    <row r="15" spans="1:13" s="4" customFormat="1" x14ac:dyDescent="0.15">
      <c r="A15" s="16" t="s">
        <v>13</v>
      </c>
      <c r="B15" s="88">
        <v>57080400</v>
      </c>
      <c r="C15" s="88">
        <v>4756700</v>
      </c>
      <c r="D15" s="88">
        <v>4756700</v>
      </c>
      <c r="E15" s="8">
        <v>30000</v>
      </c>
      <c r="F15" s="8">
        <f t="shared" si="0"/>
        <v>62197100</v>
      </c>
      <c r="G15" s="14">
        <f t="shared" si="1"/>
        <v>24799.481658692188</v>
      </c>
      <c r="H15" s="9">
        <f t="shared" si="2"/>
        <v>37199.222488038286</v>
      </c>
      <c r="I15" s="10">
        <f t="shared" si="3"/>
        <v>297593.77990430628</v>
      </c>
      <c r="J15" s="37">
        <f t="shared" si="4"/>
        <v>198395.8532695375</v>
      </c>
      <c r="K15" s="41"/>
      <c r="L15" s="38"/>
      <c r="M15" s="17"/>
    </row>
    <row r="16" spans="1:13" x14ac:dyDescent="0.15">
      <c r="A16" s="16" t="s">
        <v>23</v>
      </c>
      <c r="B16" s="88">
        <v>57680400</v>
      </c>
      <c r="C16" s="88">
        <v>4806700</v>
      </c>
      <c r="D16" s="88">
        <v>4806700</v>
      </c>
      <c r="E16" s="8">
        <v>30000</v>
      </c>
      <c r="F16" s="8">
        <f t="shared" si="0"/>
        <v>62847100</v>
      </c>
      <c r="G16" s="14">
        <f t="shared" si="1"/>
        <v>25058.652312599679</v>
      </c>
      <c r="H16" s="9">
        <f t="shared" si="2"/>
        <v>37587.978468899521</v>
      </c>
      <c r="I16" s="10">
        <f t="shared" si="3"/>
        <v>300703.82775119616</v>
      </c>
      <c r="J16" s="37">
        <f t="shared" si="4"/>
        <v>200469.21850079743</v>
      </c>
      <c r="K16" s="39"/>
      <c r="L16" s="38"/>
    </row>
    <row r="17" spans="1:13" x14ac:dyDescent="0.15">
      <c r="A17" s="16" t="s">
        <v>24</v>
      </c>
      <c r="B17" s="88">
        <v>58280400</v>
      </c>
      <c r="C17" s="88">
        <v>4856700</v>
      </c>
      <c r="D17" s="88">
        <v>4856700</v>
      </c>
      <c r="E17" s="8">
        <v>30000</v>
      </c>
      <c r="F17" s="8">
        <f t="shared" si="0"/>
        <v>63497100</v>
      </c>
      <c r="G17" s="14">
        <f t="shared" si="1"/>
        <v>25317.822966507178</v>
      </c>
      <c r="H17" s="9">
        <f>G17*1.5</f>
        <v>37976.73444976077</v>
      </c>
      <c r="I17" s="10">
        <f t="shared" si="3"/>
        <v>303813.87559808616</v>
      </c>
      <c r="J17" s="11">
        <f t="shared" si="4"/>
        <v>202542.58373205742</v>
      </c>
      <c r="L17" s="38"/>
    </row>
    <row r="18" spans="1:13" x14ac:dyDescent="0.15">
      <c r="E18" s="22"/>
    </row>
    <row r="19" spans="1:13" s="52" customFormat="1" ht="24.75" customHeight="1" thickBot="1" x14ac:dyDescent="0.2">
      <c r="B19" s="72"/>
      <c r="C19" s="74" t="s">
        <v>56</v>
      </c>
      <c r="D19" s="72"/>
      <c r="E19" s="72"/>
      <c r="F19" s="72"/>
      <c r="G19" s="72"/>
      <c r="H19" s="72"/>
    </row>
    <row r="20" spans="1:13" s="3" customFormat="1" ht="24.75" thickBot="1" x14ac:dyDescent="0.2">
      <c r="B20" s="29"/>
      <c r="C20" s="27" t="s">
        <v>28</v>
      </c>
      <c r="D20" s="28" t="s">
        <v>50</v>
      </c>
      <c r="E20" s="44" t="s">
        <v>35</v>
      </c>
      <c r="F20" s="92" t="s">
        <v>27</v>
      </c>
      <c r="G20" s="93"/>
      <c r="H20" s="49"/>
      <c r="I20" s="61"/>
      <c r="J20" s="62" t="s">
        <v>38</v>
      </c>
      <c r="K20" s="62" t="s">
        <v>39</v>
      </c>
      <c r="L20" s="63" t="s">
        <v>40</v>
      </c>
    </row>
    <row r="21" spans="1:13" s="3" customFormat="1" ht="23.25" customHeight="1" x14ac:dyDescent="0.15">
      <c r="B21" s="26"/>
      <c r="C21" s="46" t="s">
        <v>29</v>
      </c>
      <c r="D21" s="50">
        <f>K21+L21</f>
        <v>22350.775119617225</v>
      </c>
      <c r="E21" s="20" t="s">
        <v>76</v>
      </c>
      <c r="F21" s="94" t="s">
        <v>30</v>
      </c>
      <c r="G21" s="94"/>
      <c r="H21" s="48"/>
      <c r="I21" s="64" t="s">
        <v>41</v>
      </c>
      <c r="J21" s="60">
        <v>30000</v>
      </c>
      <c r="K21" s="60">
        <f>G5</f>
        <v>22207.775119617225</v>
      </c>
      <c r="L21" s="65">
        <f>ROUNDDOWN((J21/209),-0.1)</f>
        <v>143</v>
      </c>
      <c r="M21" s="51"/>
    </row>
    <row r="22" spans="1:13" s="3" customFormat="1" ht="24.75" customHeight="1" x14ac:dyDescent="0.15">
      <c r="B22" s="26"/>
      <c r="C22" s="42" t="s">
        <v>31</v>
      </c>
      <c r="D22" s="50">
        <f t="shared" ref="D22:D23" si="5">K22+L22</f>
        <v>22398.775119617225</v>
      </c>
      <c r="E22" s="21" t="s">
        <v>77</v>
      </c>
      <c r="F22" s="104" t="s">
        <v>30</v>
      </c>
      <c r="G22" s="104"/>
      <c r="H22" s="48"/>
      <c r="I22" s="64" t="s">
        <v>41</v>
      </c>
      <c r="J22" s="60">
        <v>40000</v>
      </c>
      <c r="K22" s="60">
        <f>K21</f>
        <v>22207.775119617225</v>
      </c>
      <c r="L22" s="65">
        <f t="shared" ref="L22:L25" si="6">ROUNDDOWN((J22/209),-0.1)</f>
        <v>191</v>
      </c>
    </row>
    <row r="23" spans="1:13" s="3" customFormat="1" ht="22.5" customHeight="1" thickBot="1" x14ac:dyDescent="0.2">
      <c r="B23" s="26"/>
      <c r="C23" s="43" t="s">
        <v>32</v>
      </c>
      <c r="D23" s="50">
        <f t="shared" si="5"/>
        <v>22446.775119617225</v>
      </c>
      <c r="E23" s="30" t="s">
        <v>78</v>
      </c>
      <c r="F23" s="105" t="s">
        <v>30</v>
      </c>
      <c r="G23" s="105"/>
      <c r="H23" s="48"/>
      <c r="I23" s="66" t="s">
        <v>41</v>
      </c>
      <c r="J23" s="67">
        <v>50000</v>
      </c>
      <c r="K23" s="67">
        <f>K22</f>
        <v>22207.775119617225</v>
      </c>
      <c r="L23" s="65">
        <f t="shared" si="6"/>
        <v>239</v>
      </c>
    </row>
    <row r="24" spans="1:13" s="3" customFormat="1" ht="24.75" thickBot="1" x14ac:dyDescent="0.2">
      <c r="B24" s="26"/>
      <c r="C24" s="27" t="s">
        <v>33</v>
      </c>
      <c r="D24" s="28" t="s">
        <v>50</v>
      </c>
      <c r="E24" s="44" t="s">
        <v>35</v>
      </c>
      <c r="F24" s="92" t="s">
        <v>27</v>
      </c>
      <c r="G24" s="93"/>
      <c r="H24" s="48"/>
      <c r="I24" s="90" t="s">
        <v>42</v>
      </c>
      <c r="J24" s="62" t="s">
        <v>38</v>
      </c>
      <c r="K24" s="62" t="s">
        <v>39</v>
      </c>
      <c r="L24" s="63" t="s">
        <v>40</v>
      </c>
    </row>
    <row r="25" spans="1:13" s="3" customFormat="1" ht="22.5" customHeight="1" thickBot="1" x14ac:dyDescent="0.2">
      <c r="B25" s="29"/>
      <c r="C25" s="45" t="s">
        <v>36</v>
      </c>
      <c r="D25" s="31">
        <f>K25+L25</f>
        <v>22446.775119617225</v>
      </c>
      <c r="E25" s="32" t="s">
        <v>78</v>
      </c>
      <c r="F25" s="103" t="s">
        <v>34</v>
      </c>
      <c r="G25" s="103"/>
      <c r="H25" s="49"/>
      <c r="I25" s="91"/>
      <c r="J25" s="67">
        <v>50000</v>
      </c>
      <c r="K25" s="69">
        <f>K23</f>
        <v>22207.775119617225</v>
      </c>
      <c r="L25" s="68">
        <f t="shared" si="6"/>
        <v>239</v>
      </c>
    </row>
    <row r="26" spans="1:13" s="52" customFormat="1" ht="23.25" customHeight="1" thickBot="1" x14ac:dyDescent="0.2">
      <c r="B26" s="53"/>
      <c r="C26" s="73" t="s">
        <v>66</v>
      </c>
    </row>
    <row r="27" spans="1:13" s="3" customFormat="1" ht="31.5" customHeight="1" thickBot="1" x14ac:dyDescent="0.2">
      <c r="C27" s="27" t="s">
        <v>43</v>
      </c>
      <c r="D27" s="28" t="s">
        <v>50</v>
      </c>
      <c r="E27" s="44" t="s">
        <v>35</v>
      </c>
      <c r="F27" s="92" t="s">
        <v>27</v>
      </c>
      <c r="G27" s="93"/>
      <c r="H27" s="47"/>
    </row>
    <row r="28" spans="1:13" s="3" customFormat="1" ht="24" customHeight="1" x14ac:dyDescent="0.15">
      <c r="C28" s="45" t="s">
        <v>37</v>
      </c>
      <c r="D28" s="31">
        <f>K21+L21+L25</f>
        <v>22589.775119617225</v>
      </c>
      <c r="E28" s="32" t="s">
        <v>79</v>
      </c>
      <c r="F28" s="103" t="s">
        <v>44</v>
      </c>
      <c r="G28" s="103"/>
      <c r="H28" s="47"/>
    </row>
    <row r="29" spans="1:13" x14ac:dyDescent="0.15">
      <c r="E29" s="22"/>
    </row>
    <row r="30" spans="1:13" x14ac:dyDescent="0.15">
      <c r="E30" s="22"/>
    </row>
    <row r="31" spans="1:13" x14ac:dyDescent="0.15">
      <c r="E31" s="22"/>
    </row>
    <row r="32" spans="1:13" x14ac:dyDescent="0.15">
      <c r="E32" s="22"/>
    </row>
    <row r="33" spans="5:5" x14ac:dyDescent="0.15">
      <c r="E33" s="22"/>
    </row>
    <row r="34" spans="5:5" x14ac:dyDescent="0.15">
      <c r="E34" s="23"/>
    </row>
    <row r="35" spans="5:5" x14ac:dyDescent="0.15">
      <c r="E35" s="23"/>
    </row>
    <row r="36" spans="5:5" x14ac:dyDescent="0.15">
      <c r="E36" s="4"/>
    </row>
    <row r="37" spans="5:5" x14ac:dyDescent="0.15">
      <c r="E37" s="4"/>
    </row>
    <row r="38" spans="5:5" x14ac:dyDescent="0.15">
      <c r="E38" s="4"/>
    </row>
  </sheetData>
  <mergeCells count="20">
    <mergeCell ref="F28:G28"/>
    <mergeCell ref="F24:G24"/>
    <mergeCell ref="F25:G25"/>
    <mergeCell ref="F27:G27"/>
    <mergeCell ref="F20:G20"/>
    <mergeCell ref="F21:G21"/>
    <mergeCell ref="F22:G22"/>
    <mergeCell ref="F23:G23"/>
    <mergeCell ref="I24:I25"/>
    <mergeCell ref="A1:J1"/>
    <mergeCell ref="A3:A4"/>
    <mergeCell ref="G3:G4"/>
    <mergeCell ref="H3:H4"/>
    <mergeCell ref="I3:I4"/>
    <mergeCell ref="J3:J4"/>
    <mergeCell ref="B3:B4"/>
    <mergeCell ref="C3:C4"/>
    <mergeCell ref="F3:F4"/>
    <mergeCell ref="D3:D4"/>
    <mergeCell ref="E3:E4"/>
  </mergeCells>
  <phoneticPr fontId="6" type="noConversion"/>
  <pageMargins left="0.74803149606299213" right="0.74803149606299213" top="0.98425196850393704" bottom="0.98425196850393704" header="0.51181102362204722" footer="0.51181102362204722"/>
  <pageSetup paperSize="8" scale="80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8"/>
  <sheetViews>
    <sheetView zoomScaleNormal="100" workbookViewId="0">
      <selection activeCell="I27" sqref="I27"/>
    </sheetView>
  </sheetViews>
  <sheetFormatPr defaultRowHeight="13.5" x14ac:dyDescent="0.15"/>
  <cols>
    <col min="1" max="1" width="4.33203125" bestFit="1" customWidth="1"/>
    <col min="2" max="2" width="10" customWidth="1"/>
    <col min="3" max="3" width="13.6640625" customWidth="1"/>
    <col min="4" max="4" width="19" customWidth="1"/>
    <col min="5" max="6" width="15.109375" style="3" customWidth="1"/>
    <col min="7" max="7" width="11.5546875" customWidth="1"/>
    <col min="8" max="8" width="13.33203125" style="2" customWidth="1"/>
    <col min="9" max="9" width="11" customWidth="1"/>
    <col min="10" max="10" width="10.109375" customWidth="1"/>
    <col min="11" max="11" width="12.88671875" customWidth="1"/>
    <col min="12" max="12" width="11.33203125" customWidth="1"/>
  </cols>
  <sheetData>
    <row r="1" spans="1:11" ht="39.75" customHeight="1" x14ac:dyDescent="0.15">
      <c r="A1" s="112" t="s">
        <v>64</v>
      </c>
      <c r="B1" s="96"/>
      <c r="C1" s="95"/>
      <c r="D1" s="96"/>
      <c r="E1" s="95"/>
      <c r="F1" s="95"/>
      <c r="G1" s="96"/>
      <c r="H1" s="96"/>
      <c r="I1" s="96"/>
      <c r="J1" s="96"/>
      <c r="K1" s="96"/>
    </row>
    <row r="2" spans="1:11" s="3" customFormat="1" ht="25.5" customHeight="1" x14ac:dyDescent="0.15">
      <c r="A2" s="7" t="s">
        <v>71</v>
      </c>
      <c r="G2" s="2"/>
      <c r="H2" s="47"/>
      <c r="K2" s="59" t="s">
        <v>5</v>
      </c>
    </row>
    <row r="3" spans="1:11" ht="13.5" customHeight="1" x14ac:dyDescent="0.15">
      <c r="A3" s="107" t="s">
        <v>11</v>
      </c>
      <c r="B3" s="110" t="s">
        <v>3</v>
      </c>
      <c r="C3" s="110" t="s">
        <v>14</v>
      </c>
      <c r="D3" s="110" t="s">
        <v>0</v>
      </c>
      <c r="E3" s="97" t="s">
        <v>22</v>
      </c>
      <c r="F3" s="97" t="s">
        <v>48</v>
      </c>
      <c r="G3" s="111" t="s">
        <v>4</v>
      </c>
      <c r="H3" s="100" t="s">
        <v>51</v>
      </c>
      <c r="I3" s="101" t="s">
        <v>45</v>
      </c>
      <c r="J3" s="108" t="s">
        <v>1</v>
      </c>
      <c r="K3" s="108" t="s">
        <v>52</v>
      </c>
    </row>
    <row r="4" spans="1:11" ht="42.75" customHeight="1" x14ac:dyDescent="0.15">
      <c r="A4" s="107"/>
      <c r="B4" s="111"/>
      <c r="C4" s="111"/>
      <c r="D4" s="110"/>
      <c r="E4" s="97"/>
      <c r="F4" s="97"/>
      <c r="G4" s="111"/>
      <c r="H4" s="100"/>
      <c r="I4" s="101"/>
      <c r="J4" s="108"/>
      <c r="K4" s="108"/>
    </row>
    <row r="5" spans="1:11" x14ac:dyDescent="0.15">
      <c r="A5" s="16" t="s">
        <v>8</v>
      </c>
      <c r="B5" s="88">
        <v>51080400</v>
      </c>
      <c r="C5" s="88">
        <v>4256700</v>
      </c>
      <c r="D5" s="88">
        <v>4256700</v>
      </c>
      <c r="E5" s="8">
        <v>30000</v>
      </c>
      <c r="F5" s="8">
        <f>30000*12</f>
        <v>360000</v>
      </c>
      <c r="G5" s="8">
        <f>C5*13+E5*12+F5</f>
        <v>56057100</v>
      </c>
      <c r="H5" s="14">
        <f>G5/12/209</f>
        <v>22351.315789473683</v>
      </c>
      <c r="I5" s="9">
        <f>H5*1.5</f>
        <v>33526.973684210527</v>
      </c>
      <c r="J5" s="10">
        <f>I5*8</f>
        <v>268215.78947368421</v>
      </c>
      <c r="K5" s="11">
        <f>H5*8</f>
        <v>178810.52631578947</v>
      </c>
    </row>
    <row r="6" spans="1:11" x14ac:dyDescent="0.15">
      <c r="A6" s="16" t="s">
        <v>17</v>
      </c>
      <c r="B6" s="88">
        <v>51680400</v>
      </c>
      <c r="C6" s="88">
        <v>4306700</v>
      </c>
      <c r="D6" s="88">
        <v>4306700</v>
      </c>
      <c r="E6" s="8">
        <v>30000</v>
      </c>
      <c r="F6" s="8">
        <f t="shared" ref="F6:F17" si="0">30000*12</f>
        <v>360000</v>
      </c>
      <c r="G6" s="8">
        <f t="shared" ref="G6:G17" si="1">C6*13+E6*12+F6</f>
        <v>56707100</v>
      </c>
      <c r="H6" s="14">
        <f t="shared" ref="H6:H17" si="2">G6/12/209</f>
        <v>22610.486443381182</v>
      </c>
      <c r="I6" s="9">
        <f t="shared" ref="I6:I17" si="3">H6*1.5</f>
        <v>33915.729665071776</v>
      </c>
      <c r="J6" s="10">
        <f t="shared" ref="J6:J17" si="4">I6*8</f>
        <v>271325.83732057421</v>
      </c>
      <c r="K6" s="11">
        <f t="shared" ref="K6:K17" si="5">H6*8</f>
        <v>180883.89154704945</v>
      </c>
    </row>
    <row r="7" spans="1:11" x14ac:dyDescent="0.15">
      <c r="A7" s="16" t="s">
        <v>15</v>
      </c>
      <c r="B7" s="88">
        <v>52280400</v>
      </c>
      <c r="C7" s="88">
        <v>4356700</v>
      </c>
      <c r="D7" s="88">
        <v>4356700</v>
      </c>
      <c r="E7" s="8">
        <v>30000</v>
      </c>
      <c r="F7" s="8">
        <f t="shared" si="0"/>
        <v>360000</v>
      </c>
      <c r="G7" s="8">
        <f t="shared" si="1"/>
        <v>57357100</v>
      </c>
      <c r="H7" s="14">
        <f t="shared" si="2"/>
        <v>22869.657097288673</v>
      </c>
      <c r="I7" s="9">
        <f t="shared" si="3"/>
        <v>34304.485645933011</v>
      </c>
      <c r="J7" s="10">
        <f t="shared" si="4"/>
        <v>274435.88516746409</v>
      </c>
      <c r="K7" s="11">
        <f t="shared" si="5"/>
        <v>182957.25677830938</v>
      </c>
    </row>
    <row r="8" spans="1:11" x14ac:dyDescent="0.15">
      <c r="A8" s="16" t="s">
        <v>19</v>
      </c>
      <c r="B8" s="88">
        <v>52880400</v>
      </c>
      <c r="C8" s="88">
        <v>4406700</v>
      </c>
      <c r="D8" s="88">
        <v>4406700</v>
      </c>
      <c r="E8" s="8">
        <v>30000</v>
      </c>
      <c r="F8" s="8">
        <f t="shared" si="0"/>
        <v>360000</v>
      </c>
      <c r="G8" s="8">
        <f t="shared" si="1"/>
        <v>58007100</v>
      </c>
      <c r="H8" s="14">
        <f t="shared" si="2"/>
        <v>23128.827751196171</v>
      </c>
      <c r="I8" s="9">
        <f t="shared" si="3"/>
        <v>34693.241626794261</v>
      </c>
      <c r="J8" s="10">
        <f t="shared" si="4"/>
        <v>277545.93301435409</v>
      </c>
      <c r="K8" s="11">
        <f t="shared" si="5"/>
        <v>185030.62200956937</v>
      </c>
    </row>
    <row r="9" spans="1:11" x14ac:dyDescent="0.15">
      <c r="A9" s="16" t="s">
        <v>7</v>
      </c>
      <c r="B9" s="88">
        <v>53480400</v>
      </c>
      <c r="C9" s="88">
        <v>4456700</v>
      </c>
      <c r="D9" s="88">
        <v>4456700</v>
      </c>
      <c r="E9" s="8">
        <v>30000</v>
      </c>
      <c r="F9" s="8">
        <f t="shared" si="0"/>
        <v>360000</v>
      </c>
      <c r="G9" s="8">
        <f t="shared" si="1"/>
        <v>58657100</v>
      </c>
      <c r="H9" s="14">
        <f t="shared" si="2"/>
        <v>23387.99840510367</v>
      </c>
      <c r="I9" s="9">
        <f t="shared" si="3"/>
        <v>35081.997607655503</v>
      </c>
      <c r="J9" s="10">
        <f t="shared" si="4"/>
        <v>280655.98086124402</v>
      </c>
      <c r="K9" s="11">
        <f t="shared" si="5"/>
        <v>187103.98724082936</v>
      </c>
    </row>
    <row r="10" spans="1:11" x14ac:dyDescent="0.15">
      <c r="A10" s="16" t="s">
        <v>10</v>
      </c>
      <c r="B10" s="88">
        <v>54080400</v>
      </c>
      <c r="C10" s="88">
        <v>4506700</v>
      </c>
      <c r="D10" s="88">
        <v>4506700</v>
      </c>
      <c r="E10" s="8">
        <v>30000</v>
      </c>
      <c r="F10" s="8">
        <f t="shared" si="0"/>
        <v>360000</v>
      </c>
      <c r="G10" s="8">
        <f t="shared" si="1"/>
        <v>59307100</v>
      </c>
      <c r="H10" s="14">
        <f t="shared" si="2"/>
        <v>23647.169059011161</v>
      </c>
      <c r="I10" s="9">
        <f t="shared" si="3"/>
        <v>35470.753588516745</v>
      </c>
      <c r="J10" s="10">
        <f t="shared" si="4"/>
        <v>283766.02870813396</v>
      </c>
      <c r="K10" s="11">
        <f t="shared" si="5"/>
        <v>189177.35247208929</v>
      </c>
    </row>
    <row r="11" spans="1:11" x14ac:dyDescent="0.15">
      <c r="A11" s="16" t="s">
        <v>18</v>
      </c>
      <c r="B11" s="88">
        <v>54680400</v>
      </c>
      <c r="C11" s="88">
        <v>4556700</v>
      </c>
      <c r="D11" s="88">
        <v>4556700</v>
      </c>
      <c r="E11" s="8">
        <v>30000</v>
      </c>
      <c r="F11" s="8">
        <f t="shared" si="0"/>
        <v>360000</v>
      </c>
      <c r="G11" s="8">
        <f t="shared" si="1"/>
        <v>59957100</v>
      </c>
      <c r="H11" s="14">
        <f t="shared" si="2"/>
        <v>23906.33971291866</v>
      </c>
      <c r="I11" s="9">
        <f t="shared" si="3"/>
        <v>35859.509569377988</v>
      </c>
      <c r="J11" s="10">
        <f t="shared" si="4"/>
        <v>286876.0765550239</v>
      </c>
      <c r="K11" s="11">
        <f t="shared" si="5"/>
        <v>191250.71770334928</v>
      </c>
    </row>
    <row r="12" spans="1:11" x14ac:dyDescent="0.15">
      <c r="A12" s="16" t="s">
        <v>16</v>
      </c>
      <c r="B12" s="88">
        <v>55280400</v>
      </c>
      <c r="C12" s="88">
        <v>4606700</v>
      </c>
      <c r="D12" s="88">
        <v>4606700</v>
      </c>
      <c r="E12" s="8">
        <v>30000</v>
      </c>
      <c r="F12" s="8">
        <f t="shared" si="0"/>
        <v>360000</v>
      </c>
      <c r="G12" s="8">
        <f t="shared" si="1"/>
        <v>60607100</v>
      </c>
      <c r="H12" s="14">
        <f t="shared" si="2"/>
        <v>24165.510366826158</v>
      </c>
      <c r="I12" s="9">
        <f t="shared" si="3"/>
        <v>36248.265550239237</v>
      </c>
      <c r="J12" s="10">
        <f t="shared" si="4"/>
        <v>289986.1244019139</v>
      </c>
      <c r="K12" s="11">
        <f t="shared" si="5"/>
        <v>193324.08293460927</v>
      </c>
    </row>
    <row r="13" spans="1:11" x14ac:dyDescent="0.15">
      <c r="A13" s="16" t="s">
        <v>12</v>
      </c>
      <c r="B13" s="88">
        <v>55880400</v>
      </c>
      <c r="C13" s="88">
        <v>4656700</v>
      </c>
      <c r="D13" s="88">
        <v>4656700</v>
      </c>
      <c r="E13" s="8">
        <v>30000</v>
      </c>
      <c r="F13" s="8">
        <f t="shared" si="0"/>
        <v>360000</v>
      </c>
      <c r="G13" s="8">
        <f t="shared" si="1"/>
        <v>61257100</v>
      </c>
      <c r="H13" s="14">
        <f t="shared" si="2"/>
        <v>24424.681020733649</v>
      </c>
      <c r="I13" s="9">
        <f t="shared" si="3"/>
        <v>36637.021531100472</v>
      </c>
      <c r="J13" s="10">
        <f t="shared" si="4"/>
        <v>293096.17224880378</v>
      </c>
      <c r="K13" s="11">
        <f t="shared" si="5"/>
        <v>195397.44816586919</v>
      </c>
    </row>
    <row r="14" spans="1:11" x14ac:dyDescent="0.15">
      <c r="A14" s="16" t="s">
        <v>9</v>
      </c>
      <c r="B14" s="88">
        <v>56480400</v>
      </c>
      <c r="C14" s="88">
        <v>4706700</v>
      </c>
      <c r="D14" s="88">
        <v>4706700</v>
      </c>
      <c r="E14" s="8">
        <v>30000</v>
      </c>
      <c r="F14" s="8">
        <f t="shared" si="0"/>
        <v>360000</v>
      </c>
      <c r="G14" s="8">
        <f t="shared" si="1"/>
        <v>61907100</v>
      </c>
      <c r="H14" s="14">
        <f t="shared" si="2"/>
        <v>24683.851674641148</v>
      </c>
      <c r="I14" s="9">
        <f t="shared" si="3"/>
        <v>37025.777511961722</v>
      </c>
      <c r="J14" s="10">
        <f t="shared" si="4"/>
        <v>296206.22009569377</v>
      </c>
      <c r="K14" s="11">
        <f t="shared" si="5"/>
        <v>197470.81339712918</v>
      </c>
    </row>
    <row r="15" spans="1:11" x14ac:dyDescent="0.15">
      <c r="A15" s="16" t="s">
        <v>13</v>
      </c>
      <c r="B15" s="88">
        <v>57080400</v>
      </c>
      <c r="C15" s="88">
        <v>4756700</v>
      </c>
      <c r="D15" s="88">
        <v>4756700</v>
      </c>
      <c r="E15" s="8">
        <v>30000</v>
      </c>
      <c r="F15" s="8">
        <f t="shared" si="0"/>
        <v>360000</v>
      </c>
      <c r="G15" s="8">
        <f t="shared" si="1"/>
        <v>62557100</v>
      </c>
      <c r="H15" s="14">
        <f t="shared" si="2"/>
        <v>24943.022328548646</v>
      </c>
      <c r="I15" s="9">
        <f t="shared" si="3"/>
        <v>37414.533492822971</v>
      </c>
      <c r="J15" s="10">
        <f t="shared" si="4"/>
        <v>299316.26794258377</v>
      </c>
      <c r="K15" s="11">
        <f t="shared" si="5"/>
        <v>199544.17862838917</v>
      </c>
    </row>
    <row r="16" spans="1:11" x14ac:dyDescent="0.15">
      <c r="A16" s="16" t="s">
        <v>23</v>
      </c>
      <c r="B16" s="88">
        <v>57680400</v>
      </c>
      <c r="C16" s="88">
        <v>4806700</v>
      </c>
      <c r="D16" s="88">
        <v>4806700</v>
      </c>
      <c r="E16" s="8">
        <v>30000</v>
      </c>
      <c r="F16" s="8">
        <f t="shared" si="0"/>
        <v>360000</v>
      </c>
      <c r="G16" s="8">
        <f t="shared" si="1"/>
        <v>63207100</v>
      </c>
      <c r="H16" s="14">
        <f t="shared" si="2"/>
        <v>25202.192982456138</v>
      </c>
      <c r="I16" s="9">
        <f t="shared" si="3"/>
        <v>37803.289473684206</v>
      </c>
      <c r="J16" s="10">
        <f t="shared" si="4"/>
        <v>302426.31578947365</v>
      </c>
      <c r="K16" s="11">
        <f t="shared" si="5"/>
        <v>201617.5438596491</v>
      </c>
    </row>
    <row r="17" spans="1:13" x14ac:dyDescent="0.15">
      <c r="A17" s="16" t="s">
        <v>24</v>
      </c>
      <c r="B17" s="88">
        <v>58280400</v>
      </c>
      <c r="C17" s="88">
        <v>4856700</v>
      </c>
      <c r="D17" s="88">
        <v>4856700</v>
      </c>
      <c r="E17" s="8">
        <v>30000</v>
      </c>
      <c r="F17" s="8">
        <f t="shared" si="0"/>
        <v>360000</v>
      </c>
      <c r="G17" s="8">
        <f t="shared" si="1"/>
        <v>63857100</v>
      </c>
      <c r="H17" s="14">
        <f t="shared" si="2"/>
        <v>25461.363636363636</v>
      </c>
      <c r="I17" s="9">
        <f t="shared" si="3"/>
        <v>38192.045454545456</v>
      </c>
      <c r="J17" s="10">
        <f t="shared" si="4"/>
        <v>305536.36363636365</v>
      </c>
      <c r="K17" s="11">
        <f t="shared" si="5"/>
        <v>203690.90909090909</v>
      </c>
    </row>
    <row r="18" spans="1:13" x14ac:dyDescent="0.15">
      <c r="E18" s="22"/>
      <c r="F18" s="22"/>
    </row>
    <row r="19" spans="1:13" s="52" customFormat="1" ht="24.75" customHeight="1" thickBot="1" x14ac:dyDescent="0.2">
      <c r="B19" s="72"/>
      <c r="C19" s="74" t="s">
        <v>56</v>
      </c>
      <c r="D19" s="72"/>
      <c r="E19" s="72"/>
      <c r="F19" s="72"/>
      <c r="G19" s="72"/>
      <c r="H19" s="72"/>
    </row>
    <row r="20" spans="1:13" s="3" customFormat="1" ht="36.75" customHeight="1" thickBot="1" x14ac:dyDescent="0.2">
      <c r="B20" s="29"/>
      <c r="C20" s="27" t="s">
        <v>28</v>
      </c>
      <c r="D20" s="44" t="s">
        <v>53</v>
      </c>
      <c r="E20" s="44" t="s">
        <v>54</v>
      </c>
      <c r="F20" s="113" t="s">
        <v>55</v>
      </c>
      <c r="G20" s="114"/>
      <c r="H20" s="49"/>
      <c r="I20" s="61"/>
      <c r="J20" s="62" t="s">
        <v>38</v>
      </c>
      <c r="K20" s="62" t="s">
        <v>39</v>
      </c>
      <c r="L20" s="63" t="s">
        <v>40</v>
      </c>
    </row>
    <row r="21" spans="1:13" s="3" customFormat="1" ht="21.75" customHeight="1" x14ac:dyDescent="0.15">
      <c r="B21" s="26"/>
      <c r="C21" s="46" t="s">
        <v>29</v>
      </c>
      <c r="D21" s="50">
        <f>K21+L21</f>
        <v>22494.315789473683</v>
      </c>
      <c r="E21" s="20" t="s">
        <v>80</v>
      </c>
      <c r="F21" s="94" t="s">
        <v>30</v>
      </c>
      <c r="G21" s="94"/>
      <c r="H21" s="48"/>
      <c r="I21" s="64" t="s">
        <v>41</v>
      </c>
      <c r="J21" s="60">
        <v>30000</v>
      </c>
      <c r="K21" s="60">
        <f>H5</f>
        <v>22351.315789473683</v>
      </c>
      <c r="L21" s="65">
        <f>ROUNDDOWN((J21/209),-0.1)</f>
        <v>143</v>
      </c>
      <c r="M21" s="51"/>
    </row>
    <row r="22" spans="1:13" s="3" customFormat="1" ht="19.5" customHeight="1" x14ac:dyDescent="0.15">
      <c r="B22" s="26"/>
      <c r="C22" s="42" t="s">
        <v>31</v>
      </c>
      <c r="D22" s="50">
        <f>K22+L22</f>
        <v>22542.315789473683</v>
      </c>
      <c r="E22" s="21" t="s">
        <v>81</v>
      </c>
      <c r="F22" s="104" t="s">
        <v>30</v>
      </c>
      <c r="G22" s="104"/>
      <c r="H22" s="48"/>
      <c r="I22" s="64" t="s">
        <v>41</v>
      </c>
      <c r="J22" s="60">
        <v>40000</v>
      </c>
      <c r="K22" s="60">
        <f>K21</f>
        <v>22351.315789473683</v>
      </c>
      <c r="L22" s="65">
        <f t="shared" ref="L22:L25" si="6">ROUNDDOWN((J22/209),-0.1)</f>
        <v>191</v>
      </c>
    </row>
    <row r="23" spans="1:13" s="3" customFormat="1" ht="21" customHeight="1" thickBot="1" x14ac:dyDescent="0.2">
      <c r="B23" s="26"/>
      <c r="C23" s="43" t="s">
        <v>32</v>
      </c>
      <c r="D23" s="50">
        <f>K23+L23</f>
        <v>22590.315789473683</v>
      </c>
      <c r="E23" s="30" t="s">
        <v>82</v>
      </c>
      <c r="F23" s="105" t="s">
        <v>30</v>
      </c>
      <c r="G23" s="105"/>
      <c r="H23" s="48"/>
      <c r="I23" s="66" t="s">
        <v>41</v>
      </c>
      <c r="J23" s="67">
        <v>50000</v>
      </c>
      <c r="K23" s="67">
        <f>K22</f>
        <v>22351.315789473683</v>
      </c>
      <c r="L23" s="65">
        <f t="shared" si="6"/>
        <v>239</v>
      </c>
    </row>
    <row r="24" spans="1:13" s="3" customFormat="1" ht="24.75" thickBot="1" x14ac:dyDescent="0.2">
      <c r="B24" s="26"/>
      <c r="C24" s="27" t="s">
        <v>33</v>
      </c>
      <c r="D24" s="28" t="s">
        <v>50</v>
      </c>
      <c r="E24" s="44" t="s">
        <v>35</v>
      </c>
      <c r="F24" s="92" t="s">
        <v>27</v>
      </c>
      <c r="G24" s="93"/>
      <c r="H24" s="48"/>
      <c r="I24" s="90" t="s">
        <v>42</v>
      </c>
      <c r="J24" s="62" t="s">
        <v>38</v>
      </c>
      <c r="K24" s="62" t="s">
        <v>39</v>
      </c>
      <c r="L24" s="63" t="s">
        <v>40</v>
      </c>
    </row>
    <row r="25" spans="1:13" s="3" customFormat="1" ht="14.25" thickBot="1" x14ac:dyDescent="0.2">
      <c r="B25" s="29"/>
      <c r="C25" s="45" t="s">
        <v>36</v>
      </c>
      <c r="D25" s="31">
        <f>K25+L25</f>
        <v>22590.315789473683</v>
      </c>
      <c r="E25" s="32" t="s">
        <v>82</v>
      </c>
      <c r="F25" s="103" t="s">
        <v>34</v>
      </c>
      <c r="G25" s="103"/>
      <c r="H25" s="49"/>
      <c r="I25" s="91"/>
      <c r="J25" s="67">
        <v>50000</v>
      </c>
      <c r="K25" s="69">
        <f>K23</f>
        <v>22351.315789473683</v>
      </c>
      <c r="L25" s="68">
        <f t="shared" si="6"/>
        <v>239</v>
      </c>
    </row>
    <row r="26" spans="1:13" s="52" customFormat="1" ht="23.25" customHeight="1" thickBot="1" x14ac:dyDescent="0.2">
      <c r="B26" s="53"/>
      <c r="C26" s="73" t="s">
        <v>66</v>
      </c>
    </row>
    <row r="27" spans="1:13" s="3" customFormat="1" ht="31.5" customHeight="1" thickBot="1" x14ac:dyDescent="0.2">
      <c r="C27" s="27" t="s">
        <v>43</v>
      </c>
      <c r="D27" s="28" t="s">
        <v>50</v>
      </c>
      <c r="E27" s="44" t="s">
        <v>35</v>
      </c>
      <c r="F27" s="92" t="s">
        <v>27</v>
      </c>
      <c r="G27" s="93"/>
      <c r="H27" s="47"/>
    </row>
    <row r="28" spans="1:13" s="3" customFormat="1" ht="24" customHeight="1" x14ac:dyDescent="0.15">
      <c r="C28" s="45" t="s">
        <v>37</v>
      </c>
      <c r="D28" s="31">
        <f>K21+L21+L25</f>
        <v>22733.315789473683</v>
      </c>
      <c r="E28" s="32" t="s">
        <v>83</v>
      </c>
      <c r="F28" s="103" t="s">
        <v>44</v>
      </c>
      <c r="G28" s="103"/>
      <c r="H28" s="47"/>
    </row>
  </sheetData>
  <mergeCells count="21">
    <mergeCell ref="F28:G28"/>
    <mergeCell ref="F24:G24"/>
    <mergeCell ref="F25:G25"/>
    <mergeCell ref="F27:G27"/>
    <mergeCell ref="F20:G20"/>
    <mergeCell ref="F21:G21"/>
    <mergeCell ref="F22:G22"/>
    <mergeCell ref="F23:G23"/>
    <mergeCell ref="I24:I25"/>
    <mergeCell ref="A1:K1"/>
    <mergeCell ref="A3:A4"/>
    <mergeCell ref="H3:H4"/>
    <mergeCell ref="I3:I4"/>
    <mergeCell ref="J3:J4"/>
    <mergeCell ref="K3:K4"/>
    <mergeCell ref="B3:B4"/>
    <mergeCell ref="C3:C4"/>
    <mergeCell ref="G3:G4"/>
    <mergeCell ref="D3:D4"/>
    <mergeCell ref="E3:E4"/>
    <mergeCell ref="F3:F4"/>
  </mergeCells>
  <phoneticPr fontId="24" type="noConversion"/>
  <pageMargins left="0.56000000000000005" right="0.27" top="0.98425196850393704" bottom="0.98425196850393704" header="0.51181102362204722" footer="0.51181102362204722"/>
  <pageSetup paperSize="8" scale="80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selection activeCell="B5" sqref="B5:D24"/>
    </sheetView>
  </sheetViews>
  <sheetFormatPr defaultRowHeight="13.5" x14ac:dyDescent="0.15"/>
  <cols>
    <col min="1" max="1" width="4.109375" bestFit="1" customWidth="1"/>
    <col min="2" max="2" width="9.44140625" customWidth="1"/>
    <col min="3" max="3" width="12.88671875" customWidth="1"/>
    <col min="4" max="4" width="15.33203125" customWidth="1"/>
    <col min="5" max="5" width="15.109375" style="3" customWidth="1"/>
    <col min="6" max="6" width="12" bestFit="1" customWidth="1"/>
    <col min="7" max="7" width="12.5546875" style="1" customWidth="1"/>
    <col min="8" max="8" width="10.6640625" customWidth="1"/>
    <col min="9" max="9" width="10.5546875" customWidth="1"/>
    <col min="10" max="10" width="10.33203125" customWidth="1"/>
    <col min="11" max="11" width="10.44140625" bestFit="1" customWidth="1"/>
    <col min="12" max="12" width="12.109375" customWidth="1"/>
  </cols>
  <sheetData>
    <row r="1" spans="1:13" ht="40.5" customHeight="1" x14ac:dyDescent="0.15">
      <c r="A1" s="95" t="s">
        <v>59</v>
      </c>
      <c r="B1" s="95"/>
      <c r="C1" s="95"/>
      <c r="D1" s="95"/>
      <c r="E1" s="95"/>
      <c r="F1" s="95"/>
      <c r="G1" s="95"/>
      <c r="H1" s="95"/>
      <c r="I1" s="95"/>
      <c r="J1" s="95"/>
    </row>
    <row r="2" spans="1:13" s="3" customFormat="1" ht="25.5" customHeight="1" x14ac:dyDescent="0.15">
      <c r="A2" s="7" t="s">
        <v>71</v>
      </c>
      <c r="G2" s="2"/>
      <c r="H2" s="47"/>
      <c r="J2" s="59" t="s">
        <v>5</v>
      </c>
    </row>
    <row r="3" spans="1:13" s="15" customFormat="1" ht="21.6" customHeight="1" x14ac:dyDescent="0.15">
      <c r="A3" s="116" t="s">
        <v>11</v>
      </c>
      <c r="B3" s="116" t="s">
        <v>3</v>
      </c>
      <c r="C3" s="116" t="s">
        <v>14</v>
      </c>
      <c r="D3" s="116" t="s">
        <v>20</v>
      </c>
      <c r="E3" s="116" t="s">
        <v>25</v>
      </c>
      <c r="F3" s="116" t="s">
        <v>58</v>
      </c>
      <c r="G3" s="115" t="s">
        <v>57</v>
      </c>
      <c r="H3" s="116" t="s">
        <v>46</v>
      </c>
      <c r="I3" s="116" t="s">
        <v>1</v>
      </c>
      <c r="J3" s="116" t="s">
        <v>52</v>
      </c>
    </row>
    <row r="4" spans="1:13" s="15" customFormat="1" ht="35.25" customHeight="1" x14ac:dyDescent="0.15">
      <c r="A4" s="116"/>
      <c r="B4" s="116"/>
      <c r="C4" s="116"/>
      <c r="D4" s="116"/>
      <c r="E4" s="116"/>
      <c r="F4" s="116"/>
      <c r="G4" s="115"/>
      <c r="H4" s="116"/>
      <c r="I4" s="116"/>
      <c r="J4" s="116"/>
    </row>
    <row r="5" spans="1:13" s="15" customFormat="1" ht="13.5" customHeight="1" x14ac:dyDescent="0.15">
      <c r="A5" s="12">
        <v>1</v>
      </c>
      <c r="B5" s="8">
        <v>24776400</v>
      </c>
      <c r="C5" s="25">
        <v>2064700</v>
      </c>
      <c r="D5" s="8">
        <v>2064700</v>
      </c>
      <c r="E5" s="8">
        <v>30000</v>
      </c>
      <c r="F5" s="8">
        <f>C5*13+E5*12</f>
        <v>27201100</v>
      </c>
      <c r="G5" s="14">
        <f>F5/12/209</f>
        <v>10845.7336523126</v>
      </c>
      <c r="H5" s="9">
        <f>G5*1.5</f>
        <v>16268.600478468899</v>
      </c>
      <c r="I5" s="10">
        <f>H5*8</f>
        <v>130148.8038277512</v>
      </c>
      <c r="J5" s="11">
        <f>G5*8</f>
        <v>86765.869218500797</v>
      </c>
      <c r="K5" s="18"/>
      <c r="M5" s="18"/>
    </row>
    <row r="6" spans="1:13" s="15" customFormat="1" ht="13.5" customHeight="1" x14ac:dyDescent="0.15">
      <c r="A6" s="12">
        <v>2</v>
      </c>
      <c r="B6" s="8">
        <v>25172400</v>
      </c>
      <c r="C6" s="25">
        <v>2097700</v>
      </c>
      <c r="D6" s="8">
        <v>2097700</v>
      </c>
      <c r="E6" s="8">
        <v>30000</v>
      </c>
      <c r="F6" s="8">
        <f t="shared" ref="F6:F24" si="0">C6*13+E6*12</f>
        <v>27630100</v>
      </c>
      <c r="G6" s="14">
        <f t="shared" ref="G6:G24" si="1">F6/12/209</f>
        <v>11016.786283891548</v>
      </c>
      <c r="H6" s="9">
        <f t="shared" ref="H6:H24" si="2">G6*1.5</f>
        <v>16525.179425837323</v>
      </c>
      <c r="I6" s="10">
        <f t="shared" ref="I6:I24" si="3">H6*8</f>
        <v>132201.43540669858</v>
      </c>
      <c r="J6" s="11">
        <f t="shared" ref="J6:J24" si="4">G6*8</f>
        <v>88134.290271132384</v>
      </c>
      <c r="K6" s="18"/>
      <c r="M6" s="18"/>
    </row>
    <row r="7" spans="1:13" s="15" customFormat="1" ht="13.5" customHeight="1" x14ac:dyDescent="0.15">
      <c r="A7" s="12">
        <v>3</v>
      </c>
      <c r="B7" s="8">
        <v>25568400</v>
      </c>
      <c r="C7" s="25">
        <v>2130700</v>
      </c>
      <c r="D7" s="8">
        <v>2130700</v>
      </c>
      <c r="E7" s="8">
        <v>30000</v>
      </c>
      <c r="F7" s="8">
        <f t="shared" si="0"/>
        <v>28059100</v>
      </c>
      <c r="G7" s="14">
        <f t="shared" si="1"/>
        <v>11187.838915470495</v>
      </c>
      <c r="H7" s="9">
        <f t="shared" si="2"/>
        <v>16781.758373205743</v>
      </c>
      <c r="I7" s="10">
        <f t="shared" si="3"/>
        <v>134254.06698564594</v>
      </c>
      <c r="J7" s="11">
        <f t="shared" si="4"/>
        <v>89502.711323763957</v>
      </c>
      <c r="K7" s="18"/>
      <c r="M7" s="18"/>
    </row>
    <row r="8" spans="1:13" s="15" customFormat="1" ht="13.5" customHeight="1" x14ac:dyDescent="0.15">
      <c r="A8" s="12">
        <v>4</v>
      </c>
      <c r="B8" s="8">
        <v>25964400</v>
      </c>
      <c r="C8" s="25">
        <v>2163700</v>
      </c>
      <c r="D8" s="8">
        <v>2163700</v>
      </c>
      <c r="E8" s="8">
        <v>30000</v>
      </c>
      <c r="F8" s="8">
        <f t="shared" si="0"/>
        <v>28488100</v>
      </c>
      <c r="G8" s="14">
        <f t="shared" si="1"/>
        <v>11358.891547049443</v>
      </c>
      <c r="H8" s="9">
        <f t="shared" si="2"/>
        <v>17038.337320574166</v>
      </c>
      <c r="I8" s="10">
        <f t="shared" si="3"/>
        <v>136306.69856459333</v>
      </c>
      <c r="J8" s="11">
        <f t="shared" si="4"/>
        <v>90871.132376395544</v>
      </c>
      <c r="K8" s="18"/>
      <c r="M8" s="18"/>
    </row>
    <row r="9" spans="1:13" s="15" customFormat="1" ht="13.5" customHeight="1" x14ac:dyDescent="0.15">
      <c r="A9" s="12">
        <v>5</v>
      </c>
      <c r="B9" s="8">
        <v>26360400</v>
      </c>
      <c r="C9" s="25">
        <v>2196700</v>
      </c>
      <c r="D9" s="8">
        <v>2196700</v>
      </c>
      <c r="E9" s="8">
        <v>30000</v>
      </c>
      <c r="F9" s="8">
        <f t="shared" si="0"/>
        <v>28917100</v>
      </c>
      <c r="G9" s="14">
        <f t="shared" si="1"/>
        <v>11529.94417862839</v>
      </c>
      <c r="H9" s="9">
        <f t="shared" si="2"/>
        <v>17294.916267942586</v>
      </c>
      <c r="I9" s="10">
        <f t="shared" si="3"/>
        <v>138359.33014354069</v>
      </c>
      <c r="J9" s="11">
        <f t="shared" si="4"/>
        <v>92239.553429027117</v>
      </c>
      <c r="K9" s="18"/>
      <c r="M9" s="18"/>
    </row>
    <row r="10" spans="1:13" s="15" customFormat="1" ht="13.5" customHeight="1" x14ac:dyDescent="0.15">
      <c r="A10" s="12">
        <v>6</v>
      </c>
      <c r="B10" s="8">
        <v>26756400</v>
      </c>
      <c r="C10" s="25">
        <v>2229700</v>
      </c>
      <c r="D10" s="8">
        <v>2229700</v>
      </c>
      <c r="E10" s="8">
        <v>30000</v>
      </c>
      <c r="F10" s="8">
        <f t="shared" si="0"/>
        <v>29346100</v>
      </c>
      <c r="G10" s="14">
        <f t="shared" si="1"/>
        <v>11700.996810207338</v>
      </c>
      <c r="H10" s="9">
        <f t="shared" si="2"/>
        <v>17551.495215311006</v>
      </c>
      <c r="I10" s="10">
        <f t="shared" si="3"/>
        <v>140411.96172248805</v>
      </c>
      <c r="J10" s="11">
        <f t="shared" si="4"/>
        <v>93607.974481658704</v>
      </c>
      <c r="K10" s="18"/>
      <c r="M10" s="18"/>
    </row>
    <row r="11" spans="1:13" s="15" customFormat="1" ht="13.5" customHeight="1" x14ac:dyDescent="0.15">
      <c r="A11" s="12">
        <v>7</v>
      </c>
      <c r="B11" s="8">
        <v>27152400</v>
      </c>
      <c r="C11" s="25">
        <v>2262700</v>
      </c>
      <c r="D11" s="8">
        <v>2262700</v>
      </c>
      <c r="E11" s="8">
        <v>30000</v>
      </c>
      <c r="F11" s="8">
        <f t="shared" si="0"/>
        <v>29775100</v>
      </c>
      <c r="G11" s="14">
        <f t="shared" si="1"/>
        <v>11872.049441786285</v>
      </c>
      <c r="H11" s="9">
        <f t="shared" si="2"/>
        <v>17808.074162679426</v>
      </c>
      <c r="I11" s="10">
        <f t="shared" si="3"/>
        <v>142464.59330143541</v>
      </c>
      <c r="J11" s="11">
        <f t="shared" si="4"/>
        <v>94976.395534290277</v>
      </c>
      <c r="K11" s="18"/>
      <c r="M11" s="18"/>
    </row>
    <row r="12" spans="1:13" s="15" customFormat="1" ht="13.5" customHeight="1" x14ac:dyDescent="0.15">
      <c r="A12" s="12">
        <v>8</v>
      </c>
      <c r="B12" s="8">
        <v>27548400</v>
      </c>
      <c r="C12" s="25">
        <v>2295700</v>
      </c>
      <c r="D12" s="8">
        <v>2295700</v>
      </c>
      <c r="E12" s="8">
        <v>30000</v>
      </c>
      <c r="F12" s="8">
        <f t="shared" si="0"/>
        <v>30204100</v>
      </c>
      <c r="G12" s="14">
        <f t="shared" si="1"/>
        <v>12043.102073365231</v>
      </c>
      <c r="H12" s="9">
        <f t="shared" si="2"/>
        <v>18064.653110047846</v>
      </c>
      <c r="I12" s="10">
        <f t="shared" si="3"/>
        <v>144517.22488038277</v>
      </c>
      <c r="J12" s="11">
        <f t="shared" si="4"/>
        <v>96344.81658692185</v>
      </c>
      <c r="K12" s="18"/>
      <c r="M12" s="18"/>
    </row>
    <row r="13" spans="1:13" s="15" customFormat="1" ht="13.5" customHeight="1" x14ac:dyDescent="0.15">
      <c r="A13" s="12">
        <v>9</v>
      </c>
      <c r="B13" s="8">
        <v>27944400</v>
      </c>
      <c r="C13" s="25">
        <v>2328700</v>
      </c>
      <c r="D13" s="8">
        <v>2328700</v>
      </c>
      <c r="E13" s="8">
        <v>30000</v>
      </c>
      <c r="F13" s="8">
        <f t="shared" si="0"/>
        <v>30633100</v>
      </c>
      <c r="G13" s="14">
        <f t="shared" si="1"/>
        <v>12214.15470494418</v>
      </c>
      <c r="H13" s="9">
        <f t="shared" si="2"/>
        <v>18321.23205741627</v>
      </c>
      <c r="I13" s="10">
        <f t="shared" si="3"/>
        <v>146569.85645933016</v>
      </c>
      <c r="J13" s="11">
        <f t="shared" si="4"/>
        <v>97713.237639553437</v>
      </c>
      <c r="K13" s="18"/>
      <c r="M13" s="18"/>
    </row>
    <row r="14" spans="1:13" s="15" customFormat="1" ht="13.5" customHeight="1" x14ac:dyDescent="0.15">
      <c r="A14" s="12">
        <v>10</v>
      </c>
      <c r="B14" s="8">
        <v>28340400</v>
      </c>
      <c r="C14" s="25">
        <v>2361700</v>
      </c>
      <c r="D14" s="8">
        <v>2361700</v>
      </c>
      <c r="E14" s="8">
        <v>30000</v>
      </c>
      <c r="F14" s="8">
        <f t="shared" si="0"/>
        <v>31062100</v>
      </c>
      <c r="G14" s="14">
        <f t="shared" si="1"/>
        <v>12385.207336523126</v>
      </c>
      <c r="H14" s="9">
        <f t="shared" si="2"/>
        <v>18577.811004784689</v>
      </c>
      <c r="I14" s="10">
        <f t="shared" si="3"/>
        <v>148622.48803827752</v>
      </c>
      <c r="J14" s="11">
        <f t="shared" si="4"/>
        <v>99081.65869218501</v>
      </c>
      <c r="K14" s="18"/>
      <c r="M14" s="18"/>
    </row>
    <row r="15" spans="1:13" s="15" customFormat="1" ht="13.5" customHeight="1" x14ac:dyDescent="0.15">
      <c r="A15" s="12">
        <v>11</v>
      </c>
      <c r="B15" s="8">
        <v>28736400</v>
      </c>
      <c r="C15" s="25">
        <v>2394700</v>
      </c>
      <c r="D15" s="8">
        <v>2394700</v>
      </c>
      <c r="E15" s="8">
        <v>30000</v>
      </c>
      <c r="F15" s="8">
        <f t="shared" si="0"/>
        <v>31491100</v>
      </c>
      <c r="G15" s="14">
        <f t="shared" si="1"/>
        <v>12556.259968102075</v>
      </c>
      <c r="H15" s="9">
        <f t="shared" si="2"/>
        <v>18834.389952153113</v>
      </c>
      <c r="I15" s="10">
        <f t="shared" si="3"/>
        <v>150675.1196172249</v>
      </c>
      <c r="J15" s="11">
        <f t="shared" si="4"/>
        <v>100450.0797448166</v>
      </c>
      <c r="K15" s="18"/>
      <c r="M15" s="18"/>
    </row>
    <row r="16" spans="1:13" s="15" customFormat="1" ht="13.5" customHeight="1" x14ac:dyDescent="0.15">
      <c r="A16" s="12">
        <v>12</v>
      </c>
      <c r="B16" s="8">
        <v>29132400</v>
      </c>
      <c r="C16" s="25">
        <v>2427700</v>
      </c>
      <c r="D16" s="8">
        <v>2427700</v>
      </c>
      <c r="E16" s="8">
        <v>30000</v>
      </c>
      <c r="F16" s="8">
        <f t="shared" si="0"/>
        <v>31920100</v>
      </c>
      <c r="G16" s="14">
        <f t="shared" si="1"/>
        <v>12727.312599681021</v>
      </c>
      <c r="H16" s="9">
        <f t="shared" si="2"/>
        <v>19090.968899521533</v>
      </c>
      <c r="I16" s="10">
        <f t="shared" si="3"/>
        <v>152727.75119617226</v>
      </c>
      <c r="J16" s="11">
        <f t="shared" si="4"/>
        <v>101818.50079744817</v>
      </c>
      <c r="K16" s="18"/>
      <c r="M16" s="18"/>
    </row>
    <row r="17" spans="1:13" s="15" customFormat="1" ht="13.5" customHeight="1" x14ac:dyDescent="0.15">
      <c r="A17" s="12">
        <v>13</v>
      </c>
      <c r="B17" s="8">
        <v>29528400</v>
      </c>
      <c r="C17" s="25">
        <v>2460700</v>
      </c>
      <c r="D17" s="8">
        <v>2460700</v>
      </c>
      <c r="E17" s="8">
        <v>30000</v>
      </c>
      <c r="F17" s="8">
        <f t="shared" si="0"/>
        <v>32349100</v>
      </c>
      <c r="G17" s="14">
        <f t="shared" si="1"/>
        <v>12898.36523125997</v>
      </c>
      <c r="H17" s="9">
        <f t="shared" si="2"/>
        <v>19347.547846889953</v>
      </c>
      <c r="I17" s="10">
        <f t="shared" si="3"/>
        <v>154780.38277511962</v>
      </c>
      <c r="J17" s="11">
        <f t="shared" si="4"/>
        <v>103186.92185007976</v>
      </c>
      <c r="K17" s="18"/>
      <c r="M17" s="18"/>
    </row>
    <row r="18" spans="1:13" s="15" customFormat="1" ht="13.5" customHeight="1" x14ac:dyDescent="0.15">
      <c r="A18" s="12">
        <v>14</v>
      </c>
      <c r="B18" s="8">
        <v>29924400</v>
      </c>
      <c r="C18" s="25">
        <v>2493700</v>
      </c>
      <c r="D18" s="8">
        <v>2493700</v>
      </c>
      <c r="E18" s="8">
        <v>30000</v>
      </c>
      <c r="F18" s="8">
        <f t="shared" si="0"/>
        <v>32778100</v>
      </c>
      <c r="G18" s="14">
        <f t="shared" si="1"/>
        <v>13069.417862838916</v>
      </c>
      <c r="H18" s="9">
        <f t="shared" si="2"/>
        <v>19604.126794258373</v>
      </c>
      <c r="I18" s="10">
        <f t="shared" si="3"/>
        <v>156833.01435406698</v>
      </c>
      <c r="J18" s="11">
        <f t="shared" si="4"/>
        <v>104555.34290271133</v>
      </c>
      <c r="K18" s="18"/>
      <c r="M18" s="18"/>
    </row>
    <row r="19" spans="1:13" s="15" customFormat="1" ht="13.5" customHeight="1" x14ac:dyDescent="0.15">
      <c r="A19" s="12">
        <v>15</v>
      </c>
      <c r="B19" s="8">
        <v>30320400</v>
      </c>
      <c r="C19" s="25">
        <v>2526700</v>
      </c>
      <c r="D19" s="8">
        <v>2526700</v>
      </c>
      <c r="E19" s="8">
        <v>30000</v>
      </c>
      <c r="F19" s="8">
        <f t="shared" si="0"/>
        <v>33207100</v>
      </c>
      <c r="G19" s="14">
        <f t="shared" si="1"/>
        <v>13240.470494417863</v>
      </c>
      <c r="H19" s="9">
        <f t="shared" si="2"/>
        <v>19860.705741626793</v>
      </c>
      <c r="I19" s="10">
        <f t="shared" si="3"/>
        <v>158885.64593301434</v>
      </c>
      <c r="J19" s="11">
        <f t="shared" si="4"/>
        <v>105923.7639553429</v>
      </c>
      <c r="K19" s="18"/>
      <c r="M19" s="18"/>
    </row>
    <row r="20" spans="1:13" s="15" customFormat="1" ht="13.5" customHeight="1" x14ac:dyDescent="0.15">
      <c r="A20" s="12">
        <v>16</v>
      </c>
      <c r="B20" s="8">
        <v>30716400</v>
      </c>
      <c r="C20" s="25">
        <v>2559700</v>
      </c>
      <c r="D20" s="8">
        <v>2559700</v>
      </c>
      <c r="E20" s="8">
        <v>30000</v>
      </c>
      <c r="F20" s="8">
        <f t="shared" si="0"/>
        <v>33636100</v>
      </c>
      <c r="G20" s="14">
        <f t="shared" si="1"/>
        <v>13411.523125996811</v>
      </c>
      <c r="H20" s="9">
        <f t="shared" si="2"/>
        <v>20117.284688995216</v>
      </c>
      <c r="I20" s="10">
        <f t="shared" si="3"/>
        <v>160938.27751196173</v>
      </c>
      <c r="J20" s="11">
        <f t="shared" si="4"/>
        <v>107292.18500797449</v>
      </c>
      <c r="K20" s="18"/>
      <c r="M20" s="18"/>
    </row>
    <row r="21" spans="1:13" s="15" customFormat="1" ht="13.5" customHeight="1" x14ac:dyDescent="0.15">
      <c r="A21" s="12">
        <v>17</v>
      </c>
      <c r="B21" s="8">
        <v>31112400</v>
      </c>
      <c r="C21" s="25">
        <v>2592700</v>
      </c>
      <c r="D21" s="8">
        <v>2592700</v>
      </c>
      <c r="E21" s="8">
        <v>30000</v>
      </c>
      <c r="F21" s="8">
        <f t="shared" si="0"/>
        <v>34065100</v>
      </c>
      <c r="G21" s="14">
        <f t="shared" si="1"/>
        <v>13582.575757575758</v>
      </c>
      <c r="H21" s="9">
        <f t="shared" si="2"/>
        <v>20373.863636363636</v>
      </c>
      <c r="I21" s="10">
        <f t="shared" si="3"/>
        <v>162990.90909090909</v>
      </c>
      <c r="J21" s="11">
        <f t="shared" si="4"/>
        <v>108660.60606060606</v>
      </c>
      <c r="K21" s="18"/>
      <c r="M21" s="18"/>
    </row>
    <row r="22" spans="1:13" s="15" customFormat="1" ht="13.5" customHeight="1" x14ac:dyDescent="0.15">
      <c r="A22" s="12">
        <v>18</v>
      </c>
      <c r="B22" s="8">
        <v>31508400</v>
      </c>
      <c r="C22" s="25">
        <v>2625700</v>
      </c>
      <c r="D22" s="8">
        <v>2625700</v>
      </c>
      <c r="E22" s="8">
        <v>30000</v>
      </c>
      <c r="F22" s="8">
        <f t="shared" si="0"/>
        <v>34494100</v>
      </c>
      <c r="G22" s="14">
        <f t="shared" si="1"/>
        <v>13753.628389154706</v>
      </c>
      <c r="H22" s="9">
        <f t="shared" si="2"/>
        <v>20630.44258373206</v>
      </c>
      <c r="I22" s="10">
        <f t="shared" si="3"/>
        <v>165043.54066985648</v>
      </c>
      <c r="J22" s="11">
        <f t="shared" si="4"/>
        <v>110029.02711323765</v>
      </c>
      <c r="K22" s="18"/>
      <c r="M22" s="18"/>
    </row>
    <row r="23" spans="1:13" s="15" customFormat="1" ht="13.5" customHeight="1" x14ac:dyDescent="0.15">
      <c r="A23" s="12">
        <v>19</v>
      </c>
      <c r="B23" s="8">
        <v>31904400</v>
      </c>
      <c r="C23" s="25">
        <v>2658700</v>
      </c>
      <c r="D23" s="8">
        <v>2658700</v>
      </c>
      <c r="E23" s="8">
        <v>30000</v>
      </c>
      <c r="F23" s="8">
        <f t="shared" si="0"/>
        <v>34923100</v>
      </c>
      <c r="G23" s="14">
        <f t="shared" si="1"/>
        <v>13924.681020733653</v>
      </c>
      <c r="H23" s="9">
        <f t="shared" si="2"/>
        <v>20887.021531100479</v>
      </c>
      <c r="I23" s="10">
        <f t="shared" si="3"/>
        <v>167096.17224880384</v>
      </c>
      <c r="J23" s="11">
        <f t="shared" si="4"/>
        <v>111397.44816586922</v>
      </c>
      <c r="K23" s="18"/>
      <c r="M23" s="18"/>
    </row>
    <row r="24" spans="1:13" s="15" customFormat="1" ht="13.5" customHeight="1" x14ac:dyDescent="0.15">
      <c r="A24" s="12">
        <v>20</v>
      </c>
      <c r="B24" s="8">
        <v>32300400</v>
      </c>
      <c r="C24" s="24">
        <v>2691700</v>
      </c>
      <c r="D24" s="8">
        <v>2691700</v>
      </c>
      <c r="E24" s="8">
        <v>30000</v>
      </c>
      <c r="F24" s="8">
        <f t="shared" si="0"/>
        <v>35352100</v>
      </c>
      <c r="G24" s="14">
        <f t="shared" si="1"/>
        <v>14095.7336523126</v>
      </c>
      <c r="H24" s="9">
        <f t="shared" si="2"/>
        <v>21143.600478468899</v>
      </c>
      <c r="I24" s="10">
        <f t="shared" si="3"/>
        <v>169148.8038277512</v>
      </c>
      <c r="J24" s="11">
        <f t="shared" si="4"/>
        <v>112765.8692185008</v>
      </c>
      <c r="K24" s="18"/>
      <c r="M24" s="18"/>
    </row>
    <row r="25" spans="1:13" x14ac:dyDescent="0.15">
      <c r="E25" s="22"/>
    </row>
    <row r="26" spans="1:13" s="52" customFormat="1" ht="24.75" customHeight="1" thickBot="1" x14ac:dyDescent="0.2">
      <c r="B26" s="72"/>
      <c r="C26" s="74" t="s">
        <v>56</v>
      </c>
      <c r="D26" s="72"/>
      <c r="E26" s="72"/>
      <c r="F26" s="72"/>
      <c r="G26" s="72"/>
      <c r="H26" s="72"/>
    </row>
    <row r="27" spans="1:13" s="3" customFormat="1" ht="24.75" thickBot="1" x14ac:dyDescent="0.2">
      <c r="B27" s="29"/>
      <c r="C27" s="27" t="s">
        <v>28</v>
      </c>
      <c r="D27" s="28" t="s">
        <v>26</v>
      </c>
      <c r="E27" s="44" t="s">
        <v>35</v>
      </c>
      <c r="F27" s="92" t="s">
        <v>27</v>
      </c>
      <c r="G27" s="93"/>
      <c r="H27" s="49"/>
      <c r="I27" s="61"/>
      <c r="J27" s="62" t="s">
        <v>38</v>
      </c>
      <c r="K27" s="62" t="s">
        <v>39</v>
      </c>
      <c r="L27" s="63" t="s">
        <v>40</v>
      </c>
    </row>
    <row r="28" spans="1:13" s="3" customFormat="1" ht="20.25" customHeight="1" x14ac:dyDescent="0.15">
      <c r="B28" s="26"/>
      <c r="C28" s="46" t="s">
        <v>29</v>
      </c>
      <c r="D28" s="50">
        <f>K28+L28</f>
        <v>10988.7336523126</v>
      </c>
      <c r="E28" s="20" t="s">
        <v>67</v>
      </c>
      <c r="F28" s="94" t="s">
        <v>30</v>
      </c>
      <c r="G28" s="94"/>
      <c r="H28" s="48"/>
      <c r="I28" s="64" t="s">
        <v>41</v>
      </c>
      <c r="J28" s="60">
        <v>30000</v>
      </c>
      <c r="K28" s="60">
        <f>G5</f>
        <v>10845.7336523126</v>
      </c>
      <c r="L28" s="65">
        <f>ROUNDDOWN((J28/209),-0.1)</f>
        <v>143</v>
      </c>
      <c r="M28" s="51"/>
    </row>
    <row r="29" spans="1:13" s="3" customFormat="1" ht="21.75" customHeight="1" x14ac:dyDescent="0.15">
      <c r="B29" s="26"/>
      <c r="C29" s="42" t="s">
        <v>31</v>
      </c>
      <c r="D29" s="50">
        <f>K29+L29</f>
        <v>11036.7336523126</v>
      </c>
      <c r="E29" s="21" t="s">
        <v>68</v>
      </c>
      <c r="F29" s="104" t="s">
        <v>30</v>
      </c>
      <c r="G29" s="104"/>
      <c r="H29" s="48"/>
      <c r="I29" s="64" t="s">
        <v>41</v>
      </c>
      <c r="J29" s="60">
        <v>40000</v>
      </c>
      <c r="K29" s="60">
        <f>K28</f>
        <v>10845.7336523126</v>
      </c>
      <c r="L29" s="65">
        <f t="shared" ref="L29:L32" si="5">ROUNDDOWN((J29/209),-0.1)</f>
        <v>191</v>
      </c>
    </row>
    <row r="30" spans="1:13" s="3" customFormat="1" ht="23.25" customHeight="1" thickBot="1" x14ac:dyDescent="0.2">
      <c r="B30" s="26"/>
      <c r="C30" s="43" t="s">
        <v>32</v>
      </c>
      <c r="D30" s="50">
        <f>K30+L30</f>
        <v>11084.7336523126</v>
      </c>
      <c r="E30" s="30" t="s">
        <v>69</v>
      </c>
      <c r="F30" s="105" t="s">
        <v>30</v>
      </c>
      <c r="G30" s="105"/>
      <c r="H30" s="48"/>
      <c r="I30" s="66" t="s">
        <v>41</v>
      </c>
      <c r="J30" s="67">
        <v>50000</v>
      </c>
      <c r="K30" s="67">
        <f>K29</f>
        <v>10845.7336523126</v>
      </c>
      <c r="L30" s="65">
        <f t="shared" si="5"/>
        <v>239</v>
      </c>
    </row>
    <row r="31" spans="1:13" s="3" customFormat="1" ht="24.75" thickBot="1" x14ac:dyDescent="0.2">
      <c r="B31" s="26"/>
      <c r="C31" s="27" t="s">
        <v>33</v>
      </c>
      <c r="D31" s="28" t="s">
        <v>26</v>
      </c>
      <c r="E31" s="44" t="s">
        <v>35</v>
      </c>
      <c r="F31" s="92" t="s">
        <v>27</v>
      </c>
      <c r="G31" s="93"/>
      <c r="H31" s="48"/>
      <c r="I31" s="90" t="s">
        <v>42</v>
      </c>
      <c r="J31" s="62" t="s">
        <v>38</v>
      </c>
      <c r="K31" s="62" t="s">
        <v>39</v>
      </c>
      <c r="L31" s="63" t="s">
        <v>40</v>
      </c>
    </row>
    <row r="32" spans="1:13" s="3" customFormat="1" ht="19.5" customHeight="1" thickBot="1" x14ac:dyDescent="0.2">
      <c r="B32" s="29"/>
      <c r="C32" s="45" t="s">
        <v>36</v>
      </c>
      <c r="D32" s="31">
        <f>K32+L32</f>
        <v>11084.7336523126</v>
      </c>
      <c r="E32" s="32" t="s">
        <v>69</v>
      </c>
      <c r="F32" s="103" t="s">
        <v>34</v>
      </c>
      <c r="G32" s="103"/>
      <c r="H32" s="49"/>
      <c r="I32" s="91"/>
      <c r="J32" s="67">
        <v>50000</v>
      </c>
      <c r="K32" s="69">
        <f>K30</f>
        <v>10845.7336523126</v>
      </c>
      <c r="L32" s="68">
        <f t="shared" si="5"/>
        <v>239</v>
      </c>
    </row>
    <row r="33" spans="2:8" s="52" customFormat="1" ht="23.25" customHeight="1" thickBot="1" x14ac:dyDescent="0.2">
      <c r="B33" s="53"/>
      <c r="C33" s="73" t="s">
        <v>66</v>
      </c>
    </row>
    <row r="34" spans="2:8" s="3" customFormat="1" ht="31.5" customHeight="1" thickBot="1" x14ac:dyDescent="0.2">
      <c r="C34" s="27" t="s">
        <v>43</v>
      </c>
      <c r="D34" s="28" t="s">
        <v>26</v>
      </c>
      <c r="E34" s="44" t="s">
        <v>35</v>
      </c>
      <c r="F34" s="92" t="s">
        <v>27</v>
      </c>
      <c r="G34" s="93"/>
      <c r="H34" s="47"/>
    </row>
    <row r="35" spans="2:8" s="3" customFormat="1" ht="24" customHeight="1" x14ac:dyDescent="0.15">
      <c r="C35" s="45" t="s">
        <v>37</v>
      </c>
      <c r="D35" s="31">
        <f>K28+L28+L32</f>
        <v>11227.7336523126</v>
      </c>
      <c r="E35" s="32" t="s">
        <v>70</v>
      </c>
      <c r="F35" s="103" t="s">
        <v>44</v>
      </c>
      <c r="G35" s="103"/>
      <c r="H35" s="47"/>
    </row>
    <row r="36" spans="2:8" x14ac:dyDescent="0.15">
      <c r="E36" s="23"/>
    </row>
    <row r="37" spans="2:8" x14ac:dyDescent="0.15">
      <c r="E37" s="4"/>
    </row>
    <row r="38" spans="2:8" x14ac:dyDescent="0.15">
      <c r="E38" s="4"/>
    </row>
    <row r="39" spans="2:8" x14ac:dyDescent="0.15">
      <c r="E39" s="4"/>
    </row>
    <row r="40" spans="2:8" x14ac:dyDescent="0.15">
      <c r="E40" s="4"/>
    </row>
  </sheetData>
  <mergeCells count="20">
    <mergeCell ref="F35:G35"/>
    <mergeCell ref="F31:G31"/>
    <mergeCell ref="F32:G32"/>
    <mergeCell ref="F34:G34"/>
    <mergeCell ref="F27:G27"/>
    <mergeCell ref="F28:G28"/>
    <mergeCell ref="F29:G29"/>
    <mergeCell ref="F30:G30"/>
    <mergeCell ref="A1:J1"/>
    <mergeCell ref="A3:A4"/>
    <mergeCell ref="B3:B4"/>
    <mergeCell ref="F3:F4"/>
    <mergeCell ref="C3:C4"/>
    <mergeCell ref="D3:D4"/>
    <mergeCell ref="E3:E4"/>
    <mergeCell ref="I31:I32"/>
    <mergeCell ref="G3:G4"/>
    <mergeCell ref="H3:H4"/>
    <mergeCell ref="I3:I4"/>
    <mergeCell ref="J3:J4"/>
  </mergeCells>
  <phoneticPr fontId="6" type="noConversion"/>
  <pageMargins left="0.74803149606299213" right="0.74803149606299213" top="0.98425196850393704" bottom="0.98425196850393704" header="0.51181102362204722" footer="0.51181102362204722"/>
  <pageSetup paperSize="8" scale="80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9"/>
  <sheetViews>
    <sheetView zoomScaleNormal="100" workbookViewId="0">
      <selection activeCell="F32" sqref="F32:G32"/>
    </sheetView>
  </sheetViews>
  <sheetFormatPr defaultRowHeight="13.5" x14ac:dyDescent="0.15"/>
  <cols>
    <col min="1" max="1" width="4.109375" bestFit="1" customWidth="1"/>
    <col min="2" max="2" width="9.109375" customWidth="1"/>
    <col min="3" max="3" width="14.33203125" customWidth="1"/>
    <col min="4" max="4" width="16" customWidth="1"/>
    <col min="5" max="5" width="15.109375" style="3" customWidth="1"/>
    <col min="6" max="6" width="10.88671875" customWidth="1"/>
    <col min="7" max="7" width="14.33203125" customWidth="1"/>
    <col min="8" max="8" width="12.88671875" style="1" customWidth="1"/>
    <col min="9" max="9" width="12.6640625" customWidth="1"/>
    <col min="10" max="10" width="10.5546875" customWidth="1"/>
    <col min="11" max="11" width="10.77734375" customWidth="1"/>
    <col min="12" max="12" width="11.33203125" customWidth="1"/>
  </cols>
  <sheetData>
    <row r="1" spans="1:11" ht="43.5" customHeight="1" x14ac:dyDescent="0.15">
      <c r="A1" s="95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s="3" customFormat="1" ht="25.5" customHeight="1" x14ac:dyDescent="0.15">
      <c r="A2" s="7" t="s">
        <v>65</v>
      </c>
      <c r="G2" s="2"/>
      <c r="H2" s="47"/>
      <c r="K2" s="59" t="s">
        <v>5</v>
      </c>
    </row>
    <row r="3" spans="1:11" ht="20.25" customHeight="1" x14ac:dyDescent="0.15">
      <c r="A3" s="117" t="s">
        <v>11</v>
      </c>
      <c r="B3" s="117" t="s">
        <v>3</v>
      </c>
      <c r="C3" s="117" t="s">
        <v>14</v>
      </c>
      <c r="D3" s="117" t="s">
        <v>2</v>
      </c>
      <c r="E3" s="116" t="s">
        <v>25</v>
      </c>
      <c r="F3" s="116" t="s">
        <v>48</v>
      </c>
      <c r="G3" s="117" t="s">
        <v>21</v>
      </c>
      <c r="H3" s="115" t="s">
        <v>57</v>
      </c>
      <c r="I3" s="116" t="s">
        <v>46</v>
      </c>
      <c r="J3" s="117" t="s">
        <v>1</v>
      </c>
      <c r="K3" s="116" t="s">
        <v>52</v>
      </c>
    </row>
    <row r="4" spans="1:11" ht="34.5" customHeight="1" x14ac:dyDescent="0.15">
      <c r="A4" s="117"/>
      <c r="B4" s="117"/>
      <c r="C4" s="117"/>
      <c r="D4" s="117"/>
      <c r="E4" s="116"/>
      <c r="F4" s="116"/>
      <c r="G4" s="117"/>
      <c r="H4" s="115"/>
      <c r="I4" s="116"/>
      <c r="J4" s="117"/>
      <c r="K4" s="116"/>
    </row>
    <row r="5" spans="1:11" ht="13.5" customHeight="1" x14ac:dyDescent="0.15">
      <c r="A5" s="6">
        <v>1</v>
      </c>
      <c r="B5" s="8">
        <v>24776400</v>
      </c>
      <c r="C5" s="25">
        <v>2064700</v>
      </c>
      <c r="D5" s="8">
        <v>2064700</v>
      </c>
      <c r="E5" s="8">
        <v>30000</v>
      </c>
      <c r="F5" s="5">
        <f>30000*12</f>
        <v>360000</v>
      </c>
      <c r="G5" s="8">
        <f>C5*13+E5*12+F5</f>
        <v>27561100</v>
      </c>
      <c r="H5" s="14">
        <f>G5/12/209</f>
        <v>10989.27432216906</v>
      </c>
      <c r="I5" s="9">
        <f>H5*1.5</f>
        <v>16483.911483253589</v>
      </c>
      <c r="J5" s="10">
        <f>I5*8</f>
        <v>131871.29186602871</v>
      </c>
      <c r="K5" s="11">
        <f>H5*8</f>
        <v>87914.194577352479</v>
      </c>
    </row>
    <row r="6" spans="1:11" ht="13.5" customHeight="1" x14ac:dyDescent="0.15">
      <c r="A6" s="6">
        <v>2</v>
      </c>
      <c r="B6" s="8">
        <v>25172400</v>
      </c>
      <c r="C6" s="25">
        <v>2097700</v>
      </c>
      <c r="D6" s="8">
        <v>2097700</v>
      </c>
      <c r="E6" s="8">
        <v>30000</v>
      </c>
      <c r="F6" s="5">
        <f t="shared" ref="F6:F24" si="0">30000*12</f>
        <v>360000</v>
      </c>
      <c r="G6" s="8">
        <f t="shared" ref="G6:G23" si="1">C6*13+E6*12+F6</f>
        <v>27990100</v>
      </c>
      <c r="H6" s="14">
        <f t="shared" ref="H6:H24" si="2">G6/12/209</f>
        <v>11160.326953748006</v>
      </c>
      <c r="I6" s="9">
        <f t="shared" ref="I6:I24" si="3">H6*1.5</f>
        <v>16740.490430622009</v>
      </c>
      <c r="J6" s="10">
        <f t="shared" ref="J6:J24" si="4">I6*8</f>
        <v>133923.92344497607</v>
      </c>
      <c r="K6" s="11">
        <f t="shared" ref="K6:K24" si="5">H6*8</f>
        <v>89282.615629984051</v>
      </c>
    </row>
    <row r="7" spans="1:11" ht="13.5" customHeight="1" x14ac:dyDescent="0.15">
      <c r="A7" s="6">
        <v>3</v>
      </c>
      <c r="B7" s="8">
        <v>25568400</v>
      </c>
      <c r="C7" s="25">
        <v>2130700</v>
      </c>
      <c r="D7" s="8">
        <v>2130700</v>
      </c>
      <c r="E7" s="8">
        <v>30000</v>
      </c>
      <c r="F7" s="5">
        <f t="shared" si="0"/>
        <v>360000</v>
      </c>
      <c r="G7" s="8">
        <f t="shared" si="1"/>
        <v>28419100</v>
      </c>
      <c r="H7" s="14">
        <f t="shared" si="2"/>
        <v>11331.379585326955</v>
      </c>
      <c r="I7" s="9">
        <f t="shared" si="3"/>
        <v>16997.069377990432</v>
      </c>
      <c r="J7" s="10">
        <f t="shared" si="4"/>
        <v>135976.55502392346</v>
      </c>
      <c r="K7" s="11">
        <f t="shared" si="5"/>
        <v>90651.036682615639</v>
      </c>
    </row>
    <row r="8" spans="1:11" ht="13.5" customHeight="1" x14ac:dyDescent="0.15">
      <c r="A8" s="6">
        <v>4</v>
      </c>
      <c r="B8" s="8">
        <v>25964400</v>
      </c>
      <c r="C8" s="25">
        <v>2163700</v>
      </c>
      <c r="D8" s="8">
        <v>2163700</v>
      </c>
      <c r="E8" s="8">
        <v>30000</v>
      </c>
      <c r="F8" s="5">
        <f t="shared" si="0"/>
        <v>360000</v>
      </c>
      <c r="G8" s="8">
        <f t="shared" si="1"/>
        <v>28848100</v>
      </c>
      <c r="H8" s="14">
        <f t="shared" si="2"/>
        <v>11502.432216905901</v>
      </c>
      <c r="I8" s="9">
        <f t="shared" si="3"/>
        <v>17253.648325358852</v>
      </c>
      <c r="J8" s="10">
        <f t="shared" si="4"/>
        <v>138029.18660287082</v>
      </c>
      <c r="K8" s="11">
        <f t="shared" si="5"/>
        <v>92019.457735247212</v>
      </c>
    </row>
    <row r="9" spans="1:11" ht="13.5" customHeight="1" x14ac:dyDescent="0.15">
      <c r="A9" s="6">
        <v>5</v>
      </c>
      <c r="B9" s="8">
        <v>26360400</v>
      </c>
      <c r="C9" s="25">
        <v>2196700</v>
      </c>
      <c r="D9" s="8">
        <v>2196700</v>
      </c>
      <c r="E9" s="8">
        <v>30000</v>
      </c>
      <c r="F9" s="5">
        <f t="shared" si="0"/>
        <v>360000</v>
      </c>
      <c r="G9" s="8">
        <f t="shared" si="1"/>
        <v>29277100</v>
      </c>
      <c r="H9" s="14">
        <f t="shared" si="2"/>
        <v>11673.48484848485</v>
      </c>
      <c r="I9" s="9">
        <f t="shared" si="3"/>
        <v>17510.227272727276</v>
      </c>
      <c r="J9" s="10">
        <f t="shared" si="4"/>
        <v>140081.81818181821</v>
      </c>
      <c r="K9" s="11">
        <f t="shared" si="5"/>
        <v>93387.878787878799</v>
      </c>
    </row>
    <row r="10" spans="1:11" ht="13.5" customHeight="1" x14ac:dyDescent="0.15">
      <c r="A10" s="6">
        <v>6</v>
      </c>
      <c r="B10" s="8">
        <v>26756400</v>
      </c>
      <c r="C10" s="25">
        <v>2229700</v>
      </c>
      <c r="D10" s="8">
        <v>2229700</v>
      </c>
      <c r="E10" s="8">
        <v>30000</v>
      </c>
      <c r="F10" s="5">
        <f t="shared" si="0"/>
        <v>360000</v>
      </c>
      <c r="G10" s="8">
        <f t="shared" si="1"/>
        <v>29706100</v>
      </c>
      <c r="H10" s="14">
        <f t="shared" si="2"/>
        <v>11844.537480063796</v>
      </c>
      <c r="I10" s="9">
        <f t="shared" si="3"/>
        <v>17766.806220095696</v>
      </c>
      <c r="J10" s="10">
        <f t="shared" si="4"/>
        <v>142134.44976076556</v>
      </c>
      <c r="K10" s="11">
        <f t="shared" si="5"/>
        <v>94756.299840510372</v>
      </c>
    </row>
    <row r="11" spans="1:11" ht="13.5" customHeight="1" x14ac:dyDescent="0.15">
      <c r="A11" s="6">
        <v>7</v>
      </c>
      <c r="B11" s="8">
        <v>27152400</v>
      </c>
      <c r="C11" s="25">
        <v>2262700</v>
      </c>
      <c r="D11" s="8">
        <v>2262700</v>
      </c>
      <c r="E11" s="8">
        <v>30000</v>
      </c>
      <c r="F11" s="5">
        <f t="shared" si="0"/>
        <v>360000</v>
      </c>
      <c r="G11" s="8">
        <f t="shared" si="1"/>
        <v>30135100</v>
      </c>
      <c r="H11" s="14">
        <f t="shared" si="2"/>
        <v>12015.590111642743</v>
      </c>
      <c r="I11" s="9">
        <f t="shared" si="3"/>
        <v>18023.385167464116</v>
      </c>
      <c r="J11" s="10">
        <f t="shared" si="4"/>
        <v>144187.08133971292</v>
      </c>
      <c r="K11" s="11">
        <f t="shared" si="5"/>
        <v>96124.720893141945</v>
      </c>
    </row>
    <row r="12" spans="1:11" ht="13.5" customHeight="1" x14ac:dyDescent="0.15">
      <c r="A12" s="6">
        <v>8</v>
      </c>
      <c r="B12" s="8">
        <v>27548400</v>
      </c>
      <c r="C12" s="25">
        <v>2295700</v>
      </c>
      <c r="D12" s="8">
        <v>2295700</v>
      </c>
      <c r="E12" s="8">
        <v>30000</v>
      </c>
      <c r="F12" s="5">
        <f t="shared" si="0"/>
        <v>360000</v>
      </c>
      <c r="G12" s="8">
        <f t="shared" si="1"/>
        <v>30564100</v>
      </c>
      <c r="H12" s="14">
        <f t="shared" si="2"/>
        <v>12186.642743221691</v>
      </c>
      <c r="I12" s="9">
        <f t="shared" si="3"/>
        <v>18279.964114832539</v>
      </c>
      <c r="J12" s="10">
        <f t="shared" si="4"/>
        <v>146239.71291866031</v>
      </c>
      <c r="K12" s="11">
        <f t="shared" si="5"/>
        <v>97493.141945773532</v>
      </c>
    </row>
    <row r="13" spans="1:11" ht="13.5" customHeight="1" x14ac:dyDescent="0.15">
      <c r="A13" s="6">
        <v>9</v>
      </c>
      <c r="B13" s="8">
        <v>27944400</v>
      </c>
      <c r="C13" s="25">
        <v>2328700</v>
      </c>
      <c r="D13" s="8">
        <v>2328700</v>
      </c>
      <c r="E13" s="8">
        <v>30000</v>
      </c>
      <c r="F13" s="5">
        <f t="shared" si="0"/>
        <v>360000</v>
      </c>
      <c r="G13" s="8">
        <f t="shared" si="1"/>
        <v>30993100</v>
      </c>
      <c r="H13" s="14">
        <f t="shared" si="2"/>
        <v>12357.695374800638</v>
      </c>
      <c r="I13" s="9">
        <f t="shared" si="3"/>
        <v>18536.543062200959</v>
      </c>
      <c r="J13" s="10">
        <f t="shared" si="4"/>
        <v>148292.34449760767</v>
      </c>
      <c r="K13" s="11">
        <f t="shared" si="5"/>
        <v>98861.562998405105</v>
      </c>
    </row>
    <row r="14" spans="1:11" ht="13.5" customHeight="1" x14ac:dyDescent="0.15">
      <c r="A14" s="6">
        <v>10</v>
      </c>
      <c r="B14" s="8">
        <v>28340400</v>
      </c>
      <c r="C14" s="25">
        <v>2361700</v>
      </c>
      <c r="D14" s="8">
        <v>2361700</v>
      </c>
      <c r="E14" s="8">
        <v>30000</v>
      </c>
      <c r="F14" s="5">
        <f t="shared" si="0"/>
        <v>360000</v>
      </c>
      <c r="G14" s="8">
        <f t="shared" si="1"/>
        <v>31422100</v>
      </c>
      <c r="H14" s="14">
        <f t="shared" si="2"/>
        <v>12528.748006379587</v>
      </c>
      <c r="I14" s="9">
        <f t="shared" si="3"/>
        <v>18793.122009569379</v>
      </c>
      <c r="J14" s="10">
        <f t="shared" si="4"/>
        <v>150344.97607655503</v>
      </c>
      <c r="K14" s="11">
        <f t="shared" si="5"/>
        <v>100229.98405103669</v>
      </c>
    </row>
    <row r="15" spans="1:11" ht="13.5" customHeight="1" x14ac:dyDescent="0.15">
      <c r="A15" s="6">
        <v>11</v>
      </c>
      <c r="B15" s="8">
        <v>28736400</v>
      </c>
      <c r="C15" s="25">
        <v>2394700</v>
      </c>
      <c r="D15" s="8">
        <v>2394700</v>
      </c>
      <c r="E15" s="8">
        <v>30000</v>
      </c>
      <c r="F15" s="5">
        <f t="shared" si="0"/>
        <v>360000</v>
      </c>
      <c r="G15" s="8">
        <f t="shared" si="1"/>
        <v>31851100</v>
      </c>
      <c r="H15" s="14">
        <f t="shared" si="2"/>
        <v>12699.800637958533</v>
      </c>
      <c r="I15" s="9">
        <f t="shared" si="3"/>
        <v>19049.700956937799</v>
      </c>
      <c r="J15" s="10">
        <f t="shared" si="4"/>
        <v>152397.60765550239</v>
      </c>
      <c r="K15" s="11">
        <f t="shared" si="5"/>
        <v>101598.40510366826</v>
      </c>
    </row>
    <row r="16" spans="1:11" ht="13.5" customHeight="1" x14ac:dyDescent="0.15">
      <c r="A16" s="6">
        <v>12</v>
      </c>
      <c r="B16" s="8">
        <v>29132400</v>
      </c>
      <c r="C16" s="25">
        <v>2427700</v>
      </c>
      <c r="D16" s="8">
        <v>2427700</v>
      </c>
      <c r="E16" s="8">
        <v>30000</v>
      </c>
      <c r="F16" s="5">
        <f t="shared" si="0"/>
        <v>360000</v>
      </c>
      <c r="G16" s="8">
        <f t="shared" si="1"/>
        <v>32280100</v>
      </c>
      <c r="H16" s="14">
        <f t="shared" si="2"/>
        <v>12870.853269537482</v>
      </c>
      <c r="I16" s="9">
        <f t="shared" si="3"/>
        <v>19306.279904306222</v>
      </c>
      <c r="J16" s="10">
        <f t="shared" si="4"/>
        <v>154450.23923444978</v>
      </c>
      <c r="K16" s="11">
        <f t="shared" si="5"/>
        <v>102966.82615629985</v>
      </c>
    </row>
    <row r="17" spans="1:13" ht="13.5" customHeight="1" x14ac:dyDescent="0.15">
      <c r="A17" s="6">
        <v>13</v>
      </c>
      <c r="B17" s="8">
        <v>29528400</v>
      </c>
      <c r="C17" s="25">
        <v>2460700</v>
      </c>
      <c r="D17" s="8">
        <v>2460700</v>
      </c>
      <c r="E17" s="8">
        <v>30000</v>
      </c>
      <c r="F17" s="5">
        <f t="shared" si="0"/>
        <v>360000</v>
      </c>
      <c r="G17" s="8">
        <f t="shared" si="1"/>
        <v>32709100</v>
      </c>
      <c r="H17" s="14">
        <f t="shared" si="2"/>
        <v>13041.905901116428</v>
      </c>
      <c r="I17" s="9">
        <f t="shared" si="3"/>
        <v>19562.858851674642</v>
      </c>
      <c r="J17" s="10">
        <f t="shared" si="4"/>
        <v>156502.87081339714</v>
      </c>
      <c r="K17" s="11">
        <f t="shared" si="5"/>
        <v>104335.24720893143</v>
      </c>
    </row>
    <row r="18" spans="1:13" ht="13.5" customHeight="1" x14ac:dyDescent="0.15">
      <c r="A18" s="6">
        <v>14</v>
      </c>
      <c r="B18" s="8">
        <v>29924400</v>
      </c>
      <c r="C18" s="25">
        <v>2493700</v>
      </c>
      <c r="D18" s="8">
        <v>2493700</v>
      </c>
      <c r="E18" s="8">
        <v>30000</v>
      </c>
      <c r="F18" s="5">
        <f t="shared" si="0"/>
        <v>360000</v>
      </c>
      <c r="G18" s="8">
        <f t="shared" si="1"/>
        <v>33138100</v>
      </c>
      <c r="H18" s="14">
        <f t="shared" si="2"/>
        <v>13212.958532695375</v>
      </c>
      <c r="I18" s="9">
        <f t="shared" si="3"/>
        <v>19819.437799043062</v>
      </c>
      <c r="J18" s="10">
        <f t="shared" si="4"/>
        <v>158555.5023923445</v>
      </c>
      <c r="K18" s="11">
        <f t="shared" si="5"/>
        <v>105703.668261563</v>
      </c>
    </row>
    <row r="19" spans="1:13" ht="13.5" customHeight="1" x14ac:dyDescent="0.15">
      <c r="A19" s="6">
        <v>15</v>
      </c>
      <c r="B19" s="8">
        <v>30320400</v>
      </c>
      <c r="C19" s="25">
        <v>2526700</v>
      </c>
      <c r="D19" s="8">
        <v>2526700</v>
      </c>
      <c r="E19" s="8">
        <v>30000</v>
      </c>
      <c r="F19" s="5">
        <f t="shared" si="0"/>
        <v>360000</v>
      </c>
      <c r="G19" s="8">
        <f t="shared" si="1"/>
        <v>33567100</v>
      </c>
      <c r="H19" s="14">
        <f t="shared" si="2"/>
        <v>13384.011164274323</v>
      </c>
      <c r="I19" s="9">
        <f t="shared" si="3"/>
        <v>20076.016746411486</v>
      </c>
      <c r="J19" s="10">
        <f t="shared" si="4"/>
        <v>160608.13397129189</v>
      </c>
      <c r="K19" s="11">
        <f t="shared" si="5"/>
        <v>107072.08931419459</v>
      </c>
    </row>
    <row r="20" spans="1:13" ht="13.5" customHeight="1" x14ac:dyDescent="0.15">
      <c r="A20" s="6">
        <v>16</v>
      </c>
      <c r="B20" s="8">
        <v>30716400</v>
      </c>
      <c r="C20" s="25">
        <v>2559700</v>
      </c>
      <c r="D20" s="8">
        <v>2559700</v>
      </c>
      <c r="E20" s="8">
        <v>30000</v>
      </c>
      <c r="F20" s="5">
        <f t="shared" si="0"/>
        <v>360000</v>
      </c>
      <c r="G20" s="8">
        <f t="shared" si="1"/>
        <v>33996100</v>
      </c>
      <c r="H20" s="14">
        <f t="shared" si="2"/>
        <v>13555.06379585327</v>
      </c>
      <c r="I20" s="9">
        <f t="shared" si="3"/>
        <v>20332.595693779906</v>
      </c>
      <c r="J20" s="10">
        <f t="shared" si="4"/>
        <v>162660.76555023924</v>
      </c>
      <c r="K20" s="11">
        <f t="shared" si="5"/>
        <v>108440.51036682616</v>
      </c>
    </row>
    <row r="21" spans="1:13" ht="13.5" customHeight="1" x14ac:dyDescent="0.15">
      <c r="A21" s="6">
        <v>17</v>
      </c>
      <c r="B21" s="8">
        <v>31112400</v>
      </c>
      <c r="C21" s="25">
        <v>2592700</v>
      </c>
      <c r="D21" s="8">
        <v>2592700</v>
      </c>
      <c r="E21" s="8">
        <v>30000</v>
      </c>
      <c r="F21" s="5">
        <f t="shared" si="0"/>
        <v>360000</v>
      </c>
      <c r="G21" s="8">
        <f t="shared" si="1"/>
        <v>34425100</v>
      </c>
      <c r="H21" s="14">
        <f t="shared" si="2"/>
        <v>13726.116427432218</v>
      </c>
      <c r="I21" s="9">
        <f t="shared" si="3"/>
        <v>20589.174641148325</v>
      </c>
      <c r="J21" s="10">
        <f t="shared" si="4"/>
        <v>164713.3971291866</v>
      </c>
      <c r="K21" s="11">
        <f t="shared" si="5"/>
        <v>109808.93141945775</v>
      </c>
    </row>
    <row r="22" spans="1:13" ht="13.5" customHeight="1" x14ac:dyDescent="0.15">
      <c r="A22" s="6">
        <v>18</v>
      </c>
      <c r="B22" s="8">
        <v>31508400</v>
      </c>
      <c r="C22" s="25">
        <v>2625700</v>
      </c>
      <c r="D22" s="8">
        <v>2625700</v>
      </c>
      <c r="E22" s="8">
        <v>30000</v>
      </c>
      <c r="F22" s="5">
        <f t="shared" si="0"/>
        <v>360000</v>
      </c>
      <c r="G22" s="8">
        <f t="shared" si="1"/>
        <v>34854100</v>
      </c>
      <c r="H22" s="14">
        <f t="shared" si="2"/>
        <v>13897.169059011165</v>
      </c>
      <c r="I22" s="9">
        <f t="shared" si="3"/>
        <v>20845.753588516745</v>
      </c>
      <c r="J22" s="10">
        <f t="shared" si="4"/>
        <v>166766.02870813396</v>
      </c>
      <c r="K22" s="11">
        <f t="shared" si="5"/>
        <v>111177.35247208932</v>
      </c>
    </row>
    <row r="23" spans="1:13" ht="13.5" customHeight="1" x14ac:dyDescent="0.15">
      <c r="A23" s="6">
        <v>19</v>
      </c>
      <c r="B23" s="8">
        <v>31904400</v>
      </c>
      <c r="C23" s="25">
        <v>2658700</v>
      </c>
      <c r="D23" s="8">
        <v>2658700</v>
      </c>
      <c r="E23" s="8">
        <v>30000</v>
      </c>
      <c r="F23" s="5">
        <f t="shared" si="0"/>
        <v>360000</v>
      </c>
      <c r="G23" s="8">
        <f t="shared" si="1"/>
        <v>35283100</v>
      </c>
      <c r="H23" s="14">
        <f t="shared" si="2"/>
        <v>14068.221690590113</v>
      </c>
      <c r="I23" s="9">
        <f t="shared" si="3"/>
        <v>21102.332535885169</v>
      </c>
      <c r="J23" s="10">
        <f t="shared" si="4"/>
        <v>168818.66028708135</v>
      </c>
      <c r="K23" s="11">
        <f t="shared" si="5"/>
        <v>112545.77352472091</v>
      </c>
    </row>
    <row r="24" spans="1:13" ht="13.5" customHeight="1" x14ac:dyDescent="0.15">
      <c r="A24" s="6">
        <v>20</v>
      </c>
      <c r="B24" s="8">
        <v>32300400</v>
      </c>
      <c r="C24" s="24">
        <v>2691700</v>
      </c>
      <c r="D24" s="8">
        <v>2691700</v>
      </c>
      <c r="E24" s="8">
        <v>30000</v>
      </c>
      <c r="F24" s="5">
        <f t="shared" si="0"/>
        <v>360000</v>
      </c>
      <c r="G24" s="8">
        <f>C24*13+E24*12+F24</f>
        <v>35712100</v>
      </c>
      <c r="H24" s="14">
        <f t="shared" si="2"/>
        <v>14239.27432216906</v>
      </c>
      <c r="I24" s="9">
        <f t="shared" si="3"/>
        <v>21358.911483253589</v>
      </c>
      <c r="J24" s="10">
        <f t="shared" si="4"/>
        <v>170871.29186602871</v>
      </c>
      <c r="K24" s="11">
        <f t="shared" si="5"/>
        <v>113914.19457735248</v>
      </c>
    </row>
    <row r="25" spans="1:13" x14ac:dyDescent="0.15">
      <c r="E25" s="22"/>
    </row>
    <row r="26" spans="1:13" s="52" customFormat="1" ht="24.75" customHeight="1" thickBot="1" x14ac:dyDescent="0.2">
      <c r="B26" s="72"/>
      <c r="C26" s="74" t="s">
        <v>56</v>
      </c>
      <c r="D26" s="72"/>
      <c r="E26" s="72"/>
      <c r="F26" s="72"/>
      <c r="G26" s="72"/>
      <c r="H26" s="72"/>
    </row>
    <row r="27" spans="1:13" s="3" customFormat="1" ht="24.75" thickBot="1" x14ac:dyDescent="0.2">
      <c r="B27" s="29"/>
      <c r="C27" s="27" t="s">
        <v>28</v>
      </c>
      <c r="D27" s="28" t="s">
        <v>26</v>
      </c>
      <c r="E27" s="44" t="s">
        <v>35</v>
      </c>
      <c r="F27" s="92" t="s">
        <v>27</v>
      </c>
      <c r="G27" s="93"/>
      <c r="H27" s="49"/>
      <c r="I27" s="61"/>
      <c r="J27" s="62" t="s">
        <v>38</v>
      </c>
      <c r="K27" s="62" t="s">
        <v>39</v>
      </c>
      <c r="L27" s="63" t="s">
        <v>40</v>
      </c>
    </row>
    <row r="28" spans="1:13" s="3" customFormat="1" ht="24.75" customHeight="1" x14ac:dyDescent="0.15">
      <c r="B28" s="26"/>
      <c r="C28" s="46" t="s">
        <v>29</v>
      </c>
      <c r="D28" s="50">
        <f>K28+L28</f>
        <v>11132.27432216906</v>
      </c>
      <c r="E28" s="20" t="s">
        <v>72</v>
      </c>
      <c r="F28" s="94" t="s">
        <v>30</v>
      </c>
      <c r="G28" s="94"/>
      <c r="H28" s="48"/>
      <c r="I28" s="64" t="s">
        <v>41</v>
      </c>
      <c r="J28" s="60">
        <v>30000</v>
      </c>
      <c r="K28" s="60">
        <f>H5</f>
        <v>10989.27432216906</v>
      </c>
      <c r="L28" s="65">
        <f>ROUNDDOWN((J28/209),-0.1)</f>
        <v>143</v>
      </c>
      <c r="M28" s="51"/>
    </row>
    <row r="29" spans="1:13" s="3" customFormat="1" ht="22.5" customHeight="1" x14ac:dyDescent="0.15">
      <c r="B29" s="26"/>
      <c r="C29" s="42" t="s">
        <v>31</v>
      </c>
      <c r="D29" s="50">
        <f>K29+L29</f>
        <v>11180.27432216906</v>
      </c>
      <c r="E29" s="21" t="s">
        <v>73</v>
      </c>
      <c r="F29" s="104" t="s">
        <v>30</v>
      </c>
      <c r="G29" s="104"/>
      <c r="H29" s="48"/>
      <c r="I29" s="64" t="s">
        <v>41</v>
      </c>
      <c r="J29" s="60">
        <v>40000</v>
      </c>
      <c r="K29" s="60">
        <f>K28</f>
        <v>10989.27432216906</v>
      </c>
      <c r="L29" s="65">
        <f t="shared" ref="L29:L32" si="6">ROUNDDOWN((J29/209),-0.1)</f>
        <v>191</v>
      </c>
    </row>
    <row r="30" spans="1:13" s="3" customFormat="1" ht="24.75" customHeight="1" thickBot="1" x14ac:dyDescent="0.2">
      <c r="B30" s="26"/>
      <c r="C30" s="43" t="s">
        <v>32</v>
      </c>
      <c r="D30" s="50">
        <f>K30+L30</f>
        <v>11228.27432216906</v>
      </c>
      <c r="E30" s="30" t="s">
        <v>74</v>
      </c>
      <c r="F30" s="105" t="s">
        <v>30</v>
      </c>
      <c r="G30" s="105"/>
      <c r="H30" s="48"/>
      <c r="I30" s="66" t="s">
        <v>41</v>
      </c>
      <c r="J30" s="67">
        <v>50000</v>
      </c>
      <c r="K30" s="67">
        <f>K29</f>
        <v>10989.27432216906</v>
      </c>
      <c r="L30" s="65">
        <f t="shared" si="6"/>
        <v>239</v>
      </c>
    </row>
    <row r="31" spans="1:13" s="3" customFormat="1" ht="24.75" thickBot="1" x14ac:dyDescent="0.2">
      <c r="B31" s="26"/>
      <c r="C31" s="27" t="s">
        <v>33</v>
      </c>
      <c r="D31" s="28" t="s">
        <v>26</v>
      </c>
      <c r="E31" s="44" t="s">
        <v>35</v>
      </c>
      <c r="F31" s="92" t="s">
        <v>27</v>
      </c>
      <c r="G31" s="93"/>
      <c r="H31" s="48"/>
      <c r="I31" s="90" t="s">
        <v>42</v>
      </c>
      <c r="J31" s="62" t="s">
        <v>38</v>
      </c>
      <c r="K31" s="62" t="s">
        <v>39</v>
      </c>
      <c r="L31" s="63" t="s">
        <v>40</v>
      </c>
    </row>
    <row r="32" spans="1:13" s="3" customFormat="1" ht="21.75" customHeight="1" thickBot="1" x14ac:dyDescent="0.2">
      <c r="B32" s="29"/>
      <c r="C32" s="45" t="s">
        <v>36</v>
      </c>
      <c r="D32" s="31">
        <f>K32+L32</f>
        <v>11228.27432216906</v>
      </c>
      <c r="E32" s="32" t="s">
        <v>74</v>
      </c>
      <c r="F32" s="103" t="s">
        <v>34</v>
      </c>
      <c r="G32" s="103"/>
      <c r="H32" s="49"/>
      <c r="I32" s="91"/>
      <c r="J32" s="67">
        <v>50000</v>
      </c>
      <c r="K32" s="69">
        <f>K30</f>
        <v>10989.27432216906</v>
      </c>
      <c r="L32" s="68">
        <f t="shared" si="6"/>
        <v>239</v>
      </c>
    </row>
    <row r="33" spans="2:8" s="52" customFormat="1" ht="23.25" customHeight="1" thickBot="1" x14ac:dyDescent="0.2">
      <c r="B33" s="53"/>
      <c r="C33" s="73" t="s">
        <v>66</v>
      </c>
    </row>
    <row r="34" spans="2:8" s="3" customFormat="1" ht="31.5" customHeight="1" thickBot="1" x14ac:dyDescent="0.2">
      <c r="C34" s="27" t="s">
        <v>43</v>
      </c>
      <c r="D34" s="28" t="s">
        <v>26</v>
      </c>
      <c r="E34" s="44" t="s">
        <v>35</v>
      </c>
      <c r="F34" s="92" t="s">
        <v>27</v>
      </c>
      <c r="G34" s="93"/>
      <c r="H34" s="47"/>
    </row>
    <row r="35" spans="2:8" s="3" customFormat="1" ht="24" customHeight="1" x14ac:dyDescent="0.15">
      <c r="C35" s="45" t="s">
        <v>37</v>
      </c>
      <c r="D35" s="31">
        <f>K28+L28+L32</f>
        <v>11371.27432216906</v>
      </c>
      <c r="E35" s="32" t="s">
        <v>75</v>
      </c>
      <c r="F35" s="103" t="s">
        <v>44</v>
      </c>
      <c r="G35" s="103"/>
      <c r="H35" s="47"/>
    </row>
    <row r="36" spans="2:8" x14ac:dyDescent="0.15">
      <c r="E36" s="23"/>
    </row>
    <row r="37" spans="2:8" x14ac:dyDescent="0.15">
      <c r="E37" s="4"/>
    </row>
    <row r="38" spans="2:8" x14ac:dyDescent="0.15">
      <c r="E38" s="4"/>
    </row>
    <row r="39" spans="2:8" x14ac:dyDescent="0.15">
      <c r="E39" s="4"/>
    </row>
  </sheetData>
  <mergeCells count="21">
    <mergeCell ref="F35:G35"/>
    <mergeCell ref="F31:G31"/>
    <mergeCell ref="F32:G32"/>
    <mergeCell ref="F34:G34"/>
    <mergeCell ref="F27:G27"/>
    <mergeCell ref="F28:G28"/>
    <mergeCell ref="F29:G29"/>
    <mergeCell ref="F30:G30"/>
    <mergeCell ref="A1:K1"/>
    <mergeCell ref="A3:A4"/>
    <mergeCell ref="B3:B4"/>
    <mergeCell ref="G3:G4"/>
    <mergeCell ref="C3:C4"/>
    <mergeCell ref="D3:D4"/>
    <mergeCell ref="F3:F4"/>
    <mergeCell ref="E3:E4"/>
    <mergeCell ref="I31:I32"/>
    <mergeCell ref="H3:H4"/>
    <mergeCell ref="I3:I4"/>
    <mergeCell ref="J3:J4"/>
    <mergeCell ref="K3:K4"/>
  </mergeCells>
  <phoneticPr fontId="6" type="noConversion"/>
  <pageMargins left="0.39370078740157483" right="0.35" top="0.98425196850393704" bottom="0.98425196850393704" header="0.51181102362204722" footer="0.51181102362204722"/>
  <pageSetup paperSize="8" scale="80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5"/>
  <sheetViews>
    <sheetView zoomScaleNormal="100" workbookViewId="0">
      <selection activeCell="I25" sqref="I25"/>
    </sheetView>
  </sheetViews>
  <sheetFormatPr defaultRowHeight="13.5" x14ac:dyDescent="0.15"/>
  <cols>
    <col min="1" max="1" width="4.109375" style="3" bestFit="1" customWidth="1"/>
    <col min="2" max="2" width="9.109375" style="3" customWidth="1"/>
    <col min="3" max="3" width="14.33203125" style="3" customWidth="1"/>
    <col min="4" max="4" width="16" style="3" customWidth="1"/>
    <col min="5" max="5" width="15.109375" style="3" customWidth="1"/>
    <col min="6" max="6" width="10.88671875" style="3" customWidth="1"/>
    <col min="7" max="7" width="14.33203125" style="3" customWidth="1"/>
    <col min="8" max="8" width="12.88671875" style="1" customWidth="1"/>
    <col min="9" max="9" width="12.6640625" style="3" customWidth="1"/>
    <col min="10" max="10" width="10.5546875" style="3" customWidth="1"/>
    <col min="11" max="11" width="10.77734375" style="3" customWidth="1"/>
    <col min="12" max="12" width="11.33203125" style="3" customWidth="1"/>
    <col min="13" max="16384" width="8.88671875" style="3"/>
  </cols>
  <sheetData>
    <row r="1" spans="1:13" ht="43.5" customHeight="1" x14ac:dyDescent="0.15">
      <c r="A1" s="95" t="s">
        <v>85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3" ht="25.5" customHeight="1" x14ac:dyDescent="0.15">
      <c r="A2" s="7" t="s">
        <v>71</v>
      </c>
      <c r="G2" s="2"/>
      <c r="H2" s="47"/>
      <c r="K2" s="59" t="s">
        <v>5</v>
      </c>
    </row>
    <row r="3" spans="1:13" ht="20.25" customHeight="1" x14ac:dyDescent="0.15">
      <c r="A3" s="117" t="s">
        <v>11</v>
      </c>
      <c r="B3" s="117" t="s">
        <v>3</v>
      </c>
      <c r="C3" s="117" t="s">
        <v>14</v>
      </c>
      <c r="D3" s="117" t="s">
        <v>2</v>
      </c>
      <c r="E3" s="116" t="s">
        <v>25</v>
      </c>
      <c r="F3" s="116" t="s">
        <v>48</v>
      </c>
      <c r="G3" s="117" t="s">
        <v>21</v>
      </c>
      <c r="H3" s="115" t="s">
        <v>51</v>
      </c>
      <c r="I3" s="116" t="s">
        <v>45</v>
      </c>
      <c r="J3" s="117" t="s">
        <v>1</v>
      </c>
      <c r="K3" s="116" t="s">
        <v>47</v>
      </c>
    </row>
    <row r="4" spans="1:13" ht="34.5" customHeight="1" x14ac:dyDescent="0.15">
      <c r="A4" s="117"/>
      <c r="B4" s="117"/>
      <c r="C4" s="117"/>
      <c r="D4" s="117"/>
      <c r="E4" s="116"/>
      <c r="F4" s="116"/>
      <c r="G4" s="117"/>
      <c r="H4" s="115"/>
      <c r="I4" s="116"/>
      <c r="J4" s="117"/>
      <c r="K4" s="116"/>
    </row>
    <row r="5" spans="1:13" ht="13.5" customHeight="1" x14ac:dyDescent="0.15">
      <c r="A5" s="6">
        <v>1</v>
      </c>
      <c r="B5" s="8">
        <v>24776400</v>
      </c>
      <c r="C5" s="25">
        <v>2064700</v>
      </c>
      <c r="D5" s="25">
        <v>2064700</v>
      </c>
      <c r="E5" s="8">
        <v>30000</v>
      </c>
      <c r="F5" s="5">
        <f>30000*12</f>
        <v>360000</v>
      </c>
      <c r="G5" s="8">
        <f>C5*13+E5*12+F5</f>
        <v>27561100</v>
      </c>
      <c r="H5" s="14">
        <f>G5/12/209</f>
        <v>10989.27432216906</v>
      </c>
      <c r="I5" s="9">
        <f>H5*1.5</f>
        <v>16483.911483253589</v>
      </c>
      <c r="J5" s="10">
        <f>I5*8</f>
        <v>131871.29186602871</v>
      </c>
      <c r="K5" s="11">
        <f>H5*8</f>
        <v>87914.194577352479</v>
      </c>
    </row>
    <row r="6" spans="1:13" ht="13.5" customHeight="1" x14ac:dyDescent="0.15">
      <c r="A6" s="6">
        <v>2</v>
      </c>
      <c r="B6" s="8">
        <v>25210800</v>
      </c>
      <c r="C6" s="25">
        <v>2100900</v>
      </c>
      <c r="D6" s="25">
        <v>2100900</v>
      </c>
      <c r="E6" s="8">
        <v>30000</v>
      </c>
      <c r="F6" s="5">
        <f t="shared" ref="F6:F9" si="0">30000*12</f>
        <v>360000</v>
      </c>
      <c r="G6" s="8">
        <f t="shared" ref="G6:G9" si="1">C6*13+E6*12+F6</f>
        <v>28031700</v>
      </c>
      <c r="H6" s="14">
        <f t="shared" ref="H6:H9" si="2">G6/12/209</f>
        <v>11176.913875598086</v>
      </c>
      <c r="I6" s="9">
        <f t="shared" ref="I6:I9" si="3">H6*1.5</f>
        <v>16765.37081339713</v>
      </c>
      <c r="J6" s="10">
        <f t="shared" ref="J6:J9" si="4">I6*8</f>
        <v>134122.96650717704</v>
      </c>
      <c r="K6" s="11">
        <f t="shared" ref="K6:K9" si="5">H6*8</f>
        <v>89415.311004784686</v>
      </c>
    </row>
    <row r="7" spans="1:13" ht="13.5" customHeight="1" x14ac:dyDescent="0.15">
      <c r="A7" s="6">
        <v>3</v>
      </c>
      <c r="B7" s="8">
        <v>25645800</v>
      </c>
      <c r="C7" s="25">
        <v>2137150</v>
      </c>
      <c r="D7" s="25">
        <v>2137150</v>
      </c>
      <c r="E7" s="8">
        <v>30000</v>
      </c>
      <c r="F7" s="5">
        <f t="shared" si="0"/>
        <v>360000</v>
      </c>
      <c r="G7" s="8">
        <f t="shared" si="1"/>
        <v>28502950</v>
      </c>
      <c r="H7" s="14">
        <f t="shared" si="2"/>
        <v>11364.812599681021</v>
      </c>
      <c r="I7" s="9">
        <f t="shared" si="3"/>
        <v>17047.218899521533</v>
      </c>
      <c r="J7" s="10">
        <f t="shared" si="4"/>
        <v>136377.75119617226</v>
      </c>
      <c r="K7" s="11">
        <f t="shared" si="5"/>
        <v>90918.50079744817</v>
      </c>
    </row>
    <row r="8" spans="1:13" ht="13.5" customHeight="1" x14ac:dyDescent="0.15">
      <c r="A8" s="6">
        <v>4</v>
      </c>
      <c r="B8" s="8">
        <v>26079120</v>
      </c>
      <c r="C8" s="25">
        <v>2173260</v>
      </c>
      <c r="D8" s="25">
        <v>2173260</v>
      </c>
      <c r="E8" s="8">
        <v>30000</v>
      </c>
      <c r="F8" s="5">
        <f t="shared" si="0"/>
        <v>360000</v>
      </c>
      <c r="G8" s="8">
        <f t="shared" si="1"/>
        <v>28972380</v>
      </c>
      <c r="H8" s="14">
        <f t="shared" si="2"/>
        <v>11551.985645933015</v>
      </c>
      <c r="I8" s="9">
        <f t="shared" si="3"/>
        <v>17327.978468899521</v>
      </c>
      <c r="J8" s="10">
        <f t="shared" si="4"/>
        <v>138623.82775119616</v>
      </c>
      <c r="K8" s="11">
        <f t="shared" si="5"/>
        <v>92415.885167464119</v>
      </c>
    </row>
    <row r="9" spans="1:13" ht="13.5" customHeight="1" x14ac:dyDescent="0.15">
      <c r="A9" s="6">
        <v>5</v>
      </c>
      <c r="B9" s="8">
        <v>26513280</v>
      </c>
      <c r="C9" s="24">
        <v>2209440</v>
      </c>
      <c r="D9" s="24">
        <v>2209440</v>
      </c>
      <c r="E9" s="8">
        <v>30000</v>
      </c>
      <c r="F9" s="5">
        <f t="shared" si="0"/>
        <v>360000</v>
      </c>
      <c r="G9" s="8">
        <f t="shared" si="1"/>
        <v>29442720</v>
      </c>
      <c r="H9" s="14">
        <f t="shared" si="2"/>
        <v>11739.521531100478</v>
      </c>
      <c r="I9" s="9">
        <f t="shared" si="3"/>
        <v>17609.282296650716</v>
      </c>
      <c r="J9" s="10">
        <f t="shared" si="4"/>
        <v>140874.25837320572</v>
      </c>
      <c r="K9" s="11">
        <f t="shared" si="5"/>
        <v>93916.172248803821</v>
      </c>
    </row>
    <row r="10" spans="1:13" x14ac:dyDescent="0.15">
      <c r="E10" s="22"/>
    </row>
    <row r="11" spans="1:13" s="52" customFormat="1" ht="24.75" customHeight="1" thickBot="1" x14ac:dyDescent="0.2">
      <c r="B11" s="72"/>
      <c r="C11" s="74" t="s">
        <v>84</v>
      </c>
      <c r="D11" s="72"/>
      <c r="E11" s="72"/>
      <c r="F11" s="72"/>
      <c r="G11" s="72"/>
      <c r="H11" s="72"/>
    </row>
    <row r="12" spans="1:13" ht="24.75" thickBot="1" x14ac:dyDescent="0.2">
      <c r="B12" s="29"/>
      <c r="C12" s="27" t="s">
        <v>28</v>
      </c>
      <c r="D12" s="28" t="s">
        <v>26</v>
      </c>
      <c r="E12" s="79" t="s">
        <v>35</v>
      </c>
      <c r="F12" s="92" t="s">
        <v>27</v>
      </c>
      <c r="G12" s="93"/>
      <c r="H12" s="49"/>
      <c r="I12" s="61"/>
      <c r="J12" s="62" t="s">
        <v>38</v>
      </c>
      <c r="K12" s="62" t="s">
        <v>39</v>
      </c>
      <c r="L12" s="63" t="s">
        <v>40</v>
      </c>
    </row>
    <row r="13" spans="1:13" ht="24.75" customHeight="1" x14ac:dyDescent="0.15">
      <c r="B13" s="26"/>
      <c r="C13" s="87" t="s">
        <v>29</v>
      </c>
      <c r="D13" s="50">
        <f>K13+L13</f>
        <v>11132.27432216906</v>
      </c>
      <c r="E13" s="20" t="s">
        <v>72</v>
      </c>
      <c r="F13" s="94" t="s">
        <v>30</v>
      </c>
      <c r="G13" s="120"/>
      <c r="H13" s="48"/>
      <c r="I13" s="64" t="s">
        <v>41</v>
      </c>
      <c r="J13" s="60">
        <v>30000</v>
      </c>
      <c r="K13" s="60">
        <f>H5</f>
        <v>10989.27432216906</v>
      </c>
      <c r="L13" s="65">
        <f>ROUNDDOWN((J13/209),-0.1)</f>
        <v>143</v>
      </c>
      <c r="M13" s="51"/>
    </row>
    <row r="14" spans="1:13" ht="22.5" customHeight="1" x14ac:dyDescent="0.15">
      <c r="B14" s="26"/>
      <c r="C14" s="85" t="s">
        <v>31</v>
      </c>
      <c r="D14" s="50">
        <f>K14+L14</f>
        <v>11180.27432216906</v>
      </c>
      <c r="E14" s="21" t="s">
        <v>73</v>
      </c>
      <c r="F14" s="104" t="s">
        <v>30</v>
      </c>
      <c r="G14" s="121"/>
      <c r="H14" s="48"/>
      <c r="I14" s="64" t="s">
        <v>41</v>
      </c>
      <c r="J14" s="60">
        <v>40000</v>
      </c>
      <c r="K14" s="60">
        <f>K13</f>
        <v>10989.27432216906</v>
      </c>
      <c r="L14" s="65">
        <f t="shared" ref="L14:L15" si="6">ROUNDDOWN((J14/209),-0.1)</f>
        <v>191</v>
      </c>
    </row>
    <row r="15" spans="1:13" ht="24.75" customHeight="1" thickBot="1" x14ac:dyDescent="0.2">
      <c r="B15" s="26"/>
      <c r="C15" s="84" t="s">
        <v>32</v>
      </c>
      <c r="D15" s="86">
        <f>K15+L15</f>
        <v>11228.27432216906</v>
      </c>
      <c r="E15" s="89" t="s">
        <v>74</v>
      </c>
      <c r="F15" s="118" t="s">
        <v>30</v>
      </c>
      <c r="G15" s="119"/>
      <c r="H15" s="48"/>
      <c r="I15" s="66" t="s">
        <v>41</v>
      </c>
      <c r="J15" s="67">
        <v>50000</v>
      </c>
      <c r="K15" s="67">
        <f>K14</f>
        <v>10989.27432216906</v>
      </c>
      <c r="L15" s="68">
        <f t="shared" si="6"/>
        <v>239</v>
      </c>
    </row>
  </sheetData>
  <mergeCells count="16">
    <mergeCell ref="F15:G15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F12:G12"/>
    <mergeCell ref="F13:G13"/>
    <mergeCell ref="F14:G14"/>
  </mergeCells>
  <phoneticPr fontId="6" type="noConversion"/>
  <pageMargins left="0.39370078740157483" right="0.35" top="0.98425196850393704" bottom="0.98425196850393704" header="0.51181102362204722" footer="0.51181102362204722"/>
  <pageSetup paperSize="8"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4개직종(일반종사,환경정비,시설정비,도로보수)</vt:lpstr>
      <vt:lpstr>4개직종(자격수당지급시)</vt:lpstr>
      <vt:lpstr>초과호봉(2012년 상용직에서 전환자)</vt:lpstr>
      <vt:lpstr>초과호봉(자격수당지급시)</vt:lpstr>
      <vt:lpstr>3개직종(시설청소,시설경비,대민종사)</vt:lpstr>
      <vt:lpstr>3개직종(자격수당지급시)</vt:lpstr>
      <vt:lpstr>촉탁직 통상임금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revision>54</cp:revision>
  <cp:lastPrinted>2021-09-13T04:30:48Z</cp:lastPrinted>
  <dcterms:created xsi:type="dcterms:W3CDTF">2015-09-17T08:03:55Z</dcterms:created>
  <dcterms:modified xsi:type="dcterms:W3CDTF">2021-09-16T01:11:45Z</dcterms:modified>
</cp:coreProperties>
</file>