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920" yWindow="75" windowWidth="10320" windowHeight="10695" firstSheet="5" activeTab="5"/>
  </bookViews>
  <sheets>
    <sheet name="변경내시(추경,3차, 9월)" sheetId="9" state="hidden" r:id="rId1"/>
    <sheet name="변경내시(2차, 7월) " sheetId="8" state="hidden" r:id="rId2"/>
    <sheet name="변경내시(5월)" sheetId="7" state="hidden" r:id="rId3"/>
    <sheet name="확정내시" sheetId="4" state="hidden" r:id="rId4"/>
    <sheet name="국고보조 예산부담" sheetId="6" state="hidden" r:id="rId5"/>
    <sheet name="국고보조 예산부담(재원별 참고)" sheetId="11" r:id="rId6"/>
  </sheets>
  <definedNames>
    <definedName name="_xlnm.Print_Area" localSheetId="5">'국고보조 예산부담(재원별 참고)'!$A$1:$T$31</definedName>
  </definedNames>
  <calcPr calcId="145621"/>
</workbook>
</file>

<file path=xl/calcChain.xml><?xml version="1.0" encoding="utf-8"?>
<calcChain xmlns="http://schemas.openxmlformats.org/spreadsheetml/2006/main">
  <c r="P6" i="11" l="1"/>
  <c r="P7" i="11"/>
  <c r="P8" i="11"/>
  <c r="P9" i="11"/>
  <c r="P10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11" i="11"/>
  <c r="G8" i="11" l="1"/>
  <c r="H8" i="11"/>
  <c r="I8" i="11"/>
  <c r="G9" i="11"/>
  <c r="H9" i="11"/>
  <c r="I9" i="11"/>
  <c r="G10" i="11"/>
  <c r="H10" i="11"/>
  <c r="I10" i="11"/>
  <c r="G11" i="11"/>
  <c r="H11" i="11"/>
  <c r="I11" i="11"/>
  <c r="G12" i="11"/>
  <c r="H12" i="11"/>
  <c r="I12" i="11"/>
  <c r="G13" i="11"/>
  <c r="H13" i="11"/>
  <c r="I13" i="11"/>
  <c r="G14" i="11"/>
  <c r="H14" i="11"/>
  <c r="I14" i="11"/>
  <c r="G15" i="11"/>
  <c r="H15" i="11"/>
  <c r="I15" i="11"/>
  <c r="G16" i="11"/>
  <c r="H16" i="11"/>
  <c r="I16" i="11"/>
  <c r="G17" i="11"/>
  <c r="H17" i="11"/>
  <c r="I17" i="11"/>
  <c r="G18" i="11"/>
  <c r="H18" i="11"/>
  <c r="I18" i="11"/>
  <c r="G19" i="11"/>
  <c r="H19" i="11"/>
  <c r="I19" i="11"/>
  <c r="G20" i="11"/>
  <c r="H20" i="11"/>
  <c r="I20" i="11"/>
  <c r="G21" i="11"/>
  <c r="H21" i="11"/>
  <c r="I21" i="11"/>
  <c r="G22" i="11"/>
  <c r="H22" i="11"/>
  <c r="I22" i="11"/>
  <c r="G23" i="11"/>
  <c r="H23" i="11"/>
  <c r="I23" i="11"/>
  <c r="G24" i="11"/>
  <c r="H24" i="11"/>
  <c r="I24" i="11"/>
  <c r="G25" i="11"/>
  <c r="H25" i="11"/>
  <c r="I25" i="11"/>
  <c r="G26" i="11"/>
  <c r="H26" i="11"/>
  <c r="I26" i="11"/>
  <c r="G27" i="11"/>
  <c r="H27" i="11"/>
  <c r="I27" i="11"/>
  <c r="G28" i="11"/>
  <c r="H28" i="11"/>
  <c r="I28" i="11"/>
  <c r="G29" i="11"/>
  <c r="H29" i="11"/>
  <c r="I29" i="11"/>
  <c r="G30" i="11"/>
  <c r="H30" i="11"/>
  <c r="I30" i="11"/>
  <c r="G31" i="11"/>
  <c r="H31" i="11"/>
  <c r="I31" i="11"/>
  <c r="H7" i="11"/>
  <c r="I7" i="11"/>
  <c r="G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B7" i="9" l="1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D5" i="9"/>
  <c r="E5" i="9"/>
  <c r="V10" i="11" l="1"/>
  <c r="V14" i="11"/>
  <c r="V18" i="11"/>
  <c r="V22" i="11"/>
  <c r="V26" i="11"/>
  <c r="V30" i="11"/>
  <c r="R9" i="11"/>
  <c r="R13" i="11"/>
  <c r="R17" i="11"/>
  <c r="R21" i="11"/>
  <c r="R25" i="11"/>
  <c r="R29" i="11"/>
  <c r="V8" i="11"/>
  <c r="T9" i="11"/>
  <c r="U9" i="11" s="1"/>
  <c r="T10" i="11"/>
  <c r="U10" i="11" s="1"/>
  <c r="R10" i="11"/>
  <c r="R11" i="11"/>
  <c r="V12" i="11"/>
  <c r="T13" i="11"/>
  <c r="U13" i="11" s="1"/>
  <c r="T14" i="11"/>
  <c r="U14" i="11" s="1"/>
  <c r="R14" i="11"/>
  <c r="R15" i="11"/>
  <c r="V16" i="11"/>
  <c r="T17" i="11"/>
  <c r="U17" i="11" s="1"/>
  <c r="T18" i="11"/>
  <c r="U18" i="11" s="1"/>
  <c r="R18" i="11"/>
  <c r="R19" i="11"/>
  <c r="V20" i="11"/>
  <c r="T21" i="11"/>
  <c r="U21" i="11" s="1"/>
  <c r="T22" i="11"/>
  <c r="U22" i="11" s="1"/>
  <c r="R22" i="11"/>
  <c r="R23" i="11"/>
  <c r="V24" i="11"/>
  <c r="T25" i="11"/>
  <c r="U25" i="11" s="1"/>
  <c r="T26" i="11"/>
  <c r="U26" i="11" s="1"/>
  <c r="R26" i="11"/>
  <c r="R27" i="11"/>
  <c r="V28" i="11"/>
  <c r="T29" i="11"/>
  <c r="U29" i="11" s="1"/>
  <c r="T30" i="11"/>
  <c r="U30" i="11" s="1"/>
  <c r="R30" i="11"/>
  <c r="R31" i="11"/>
  <c r="T7" i="11"/>
  <c r="U7" i="11" s="1"/>
  <c r="J7" i="11"/>
  <c r="J6" i="11"/>
  <c r="AA32" i="11"/>
  <c r="Z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AC17" i="11"/>
  <c r="AB17" i="11"/>
  <c r="F17" i="11"/>
  <c r="F16" i="11"/>
  <c r="F15" i="11"/>
  <c r="F14" i="11"/>
  <c r="F13" i="11"/>
  <c r="F12" i="11"/>
  <c r="F11" i="11"/>
  <c r="F10" i="11"/>
  <c r="F9" i="11"/>
  <c r="F8" i="11"/>
  <c r="F7" i="11"/>
  <c r="I6" i="11"/>
  <c r="X28" i="11" s="1"/>
  <c r="H6" i="11"/>
  <c r="G6" i="11"/>
  <c r="W31" i="11" s="1"/>
  <c r="Y31" i="11" s="1"/>
  <c r="V31" i="11" l="1"/>
  <c r="V27" i="11"/>
  <c r="V23" i="11"/>
  <c r="V19" i="11"/>
  <c r="V15" i="11"/>
  <c r="V11" i="11"/>
  <c r="T31" i="11"/>
  <c r="U31" i="11" s="1"/>
  <c r="T27" i="11"/>
  <c r="U27" i="11" s="1"/>
  <c r="T23" i="11"/>
  <c r="U23" i="11" s="1"/>
  <c r="T19" i="11"/>
  <c r="U19" i="11" s="1"/>
  <c r="T15" i="11"/>
  <c r="U15" i="11" s="1"/>
  <c r="T11" i="11"/>
  <c r="U11" i="11" s="1"/>
  <c r="R28" i="11"/>
  <c r="R24" i="11"/>
  <c r="R20" i="11"/>
  <c r="R16" i="11"/>
  <c r="R12" i="11"/>
  <c r="R8" i="11"/>
  <c r="V29" i="11"/>
  <c r="V25" i="11"/>
  <c r="V21" i="11"/>
  <c r="V17" i="11"/>
  <c r="V13" i="11"/>
  <c r="V9" i="11"/>
  <c r="T28" i="11"/>
  <c r="U28" i="11" s="1"/>
  <c r="T24" i="11"/>
  <c r="U24" i="11" s="1"/>
  <c r="T20" i="11"/>
  <c r="U20" i="11" s="1"/>
  <c r="T16" i="11"/>
  <c r="U16" i="11" s="1"/>
  <c r="T12" i="11"/>
  <c r="U12" i="11" s="1"/>
  <c r="T8" i="11"/>
  <c r="U8" i="11" s="1"/>
  <c r="R7" i="11"/>
  <c r="V7" i="11"/>
  <c r="AD17" i="11"/>
  <c r="X9" i="11"/>
  <c r="X11" i="11"/>
  <c r="X16" i="11"/>
  <c r="V6" i="11"/>
  <c r="X12" i="11"/>
  <c r="X19" i="11"/>
  <c r="X23" i="11"/>
  <c r="X27" i="11"/>
  <c r="X31" i="11"/>
  <c r="AC31" i="11"/>
  <c r="AB31" i="11"/>
  <c r="W11" i="11"/>
  <c r="Y11" i="11" s="1"/>
  <c r="W18" i="11"/>
  <c r="Y18" i="11" s="1"/>
  <c r="W26" i="11"/>
  <c r="Y26" i="11" s="1"/>
  <c r="W8" i="11"/>
  <c r="Y8" i="11" s="1"/>
  <c r="W14" i="11"/>
  <c r="Y14" i="11" s="1"/>
  <c r="X15" i="11"/>
  <c r="X18" i="11"/>
  <c r="W21" i="11"/>
  <c r="Y21" i="11" s="1"/>
  <c r="X22" i="11"/>
  <c r="W25" i="11"/>
  <c r="Y25" i="11" s="1"/>
  <c r="X26" i="11"/>
  <c r="W29" i="11"/>
  <c r="Y29" i="11" s="1"/>
  <c r="X30" i="11"/>
  <c r="W15" i="11"/>
  <c r="Y15" i="11" s="1"/>
  <c r="W22" i="11"/>
  <c r="Y22" i="11" s="1"/>
  <c r="W30" i="11"/>
  <c r="Y30" i="11" s="1"/>
  <c r="W7" i="11"/>
  <c r="Y7" i="11" s="1"/>
  <c r="AB7" i="11" s="1"/>
  <c r="X8" i="11"/>
  <c r="X10" i="11"/>
  <c r="W13" i="11"/>
  <c r="Y13" i="11" s="1"/>
  <c r="X14" i="11"/>
  <c r="W17" i="11"/>
  <c r="W20" i="11"/>
  <c r="Y20" i="11" s="1"/>
  <c r="X21" i="11"/>
  <c r="W24" i="11"/>
  <c r="Y24" i="11" s="1"/>
  <c r="X25" i="11"/>
  <c r="W28" i="11"/>
  <c r="Y28" i="11" s="1"/>
  <c r="X29" i="11"/>
  <c r="W9" i="11"/>
  <c r="Y9" i="11" s="1"/>
  <c r="AD9" i="11" s="1"/>
  <c r="W10" i="11"/>
  <c r="Y10" i="11" s="1"/>
  <c r="F6" i="11"/>
  <c r="X7" i="11"/>
  <c r="W12" i="11"/>
  <c r="Y12" i="11" s="1"/>
  <c r="X13" i="11"/>
  <c r="W16" i="11"/>
  <c r="Y16" i="11" s="1"/>
  <c r="X17" i="11"/>
  <c r="W19" i="11"/>
  <c r="Y19" i="11" s="1"/>
  <c r="X20" i="11"/>
  <c r="W23" i="11"/>
  <c r="Y23" i="11" s="1"/>
  <c r="X24" i="11"/>
  <c r="W27" i="11"/>
  <c r="Y27" i="11" s="1"/>
  <c r="R6" i="11" l="1"/>
  <c r="U6" i="11"/>
  <c r="T6" i="11"/>
  <c r="AD31" i="11"/>
  <c r="AC10" i="11"/>
  <c r="AB10" i="11"/>
  <c r="AB25" i="11"/>
  <c r="AC25" i="11"/>
  <c r="AC23" i="11"/>
  <c r="AB23" i="11"/>
  <c r="AC16" i="11"/>
  <c r="AB16" i="11"/>
  <c r="AC28" i="11"/>
  <c r="AB28" i="11"/>
  <c r="AC20" i="11"/>
  <c r="AB20" i="11"/>
  <c r="AB22" i="11"/>
  <c r="AC22" i="11"/>
  <c r="AB26" i="11"/>
  <c r="AC26" i="11"/>
  <c r="AC27" i="11"/>
  <c r="AB27" i="11"/>
  <c r="AC19" i="11"/>
  <c r="AB19" i="11"/>
  <c r="AC12" i="11"/>
  <c r="AB12" i="11"/>
  <c r="AC24" i="11"/>
  <c r="AB24" i="11"/>
  <c r="AC7" i="11"/>
  <c r="Y32" i="11"/>
  <c r="AB14" i="11"/>
  <c r="AC14" i="11"/>
  <c r="AB11" i="11"/>
  <c r="AC11" i="11"/>
  <c r="AB15" i="11"/>
  <c r="AC15" i="11"/>
  <c r="AB18" i="11"/>
  <c r="AC18" i="11"/>
  <c r="AC13" i="11"/>
  <c r="AB13" i="11"/>
  <c r="AB30" i="11"/>
  <c r="AC30" i="11"/>
  <c r="AB29" i="11"/>
  <c r="AC29" i="11"/>
  <c r="AC21" i="11"/>
  <c r="AB21" i="11"/>
  <c r="AC8" i="11"/>
  <c r="AB8" i="11"/>
  <c r="AD30" i="11" l="1"/>
  <c r="AD18" i="11"/>
  <c r="AD11" i="11"/>
  <c r="AD26" i="11"/>
  <c r="AD25" i="11"/>
  <c r="AD8" i="11"/>
  <c r="AD13" i="11"/>
  <c r="AD14" i="11"/>
  <c r="AD28" i="11"/>
  <c r="AD22" i="11"/>
  <c r="AD29" i="11"/>
  <c r="AD27" i="11"/>
  <c r="AD23" i="11"/>
  <c r="AD10" i="11"/>
  <c r="AD12" i="11"/>
  <c r="AD21" i="11"/>
  <c r="AD15" i="11"/>
  <c r="AD24" i="11"/>
  <c r="AD19" i="11"/>
  <c r="AD20" i="11"/>
  <c r="AD16" i="11"/>
  <c r="AC32" i="11"/>
  <c r="AB32" i="11"/>
  <c r="AD7" i="11"/>
  <c r="AC33" i="11" l="1"/>
  <c r="AD32" i="11"/>
  <c r="C30" i="9" l="1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B6" i="9"/>
  <c r="I5" i="9"/>
  <c r="H5" i="9"/>
  <c r="G5" i="9"/>
  <c r="F5" i="9"/>
  <c r="C5" i="9"/>
  <c r="B5" i="9" l="1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C30" i="8" l="1"/>
  <c r="B30" i="8"/>
  <c r="C29" i="8"/>
  <c r="B29" i="8"/>
  <c r="C28" i="8"/>
  <c r="B28" i="8"/>
  <c r="C27" i="8"/>
  <c r="B27" i="8"/>
  <c r="C26" i="8"/>
  <c r="B26" i="8"/>
  <c r="C25" i="8"/>
  <c r="B25" i="8"/>
  <c r="C24" i="8"/>
  <c r="B24" i="8"/>
  <c r="C23" i="8"/>
  <c r="B23" i="8"/>
  <c r="C22" i="8"/>
  <c r="B22" i="8"/>
  <c r="C21" i="8"/>
  <c r="B21" i="8"/>
  <c r="C20" i="8"/>
  <c r="B20" i="8"/>
  <c r="C19" i="8"/>
  <c r="B19" i="8"/>
  <c r="C18" i="8"/>
  <c r="B18" i="8"/>
  <c r="C17" i="8"/>
  <c r="B17" i="8"/>
  <c r="C16" i="8"/>
  <c r="B16" i="8"/>
  <c r="C15" i="8"/>
  <c r="B15" i="8"/>
  <c r="C14" i="8"/>
  <c r="B14" i="8"/>
  <c r="C13" i="8"/>
  <c r="B13" i="8"/>
  <c r="C12" i="8"/>
  <c r="B12" i="8"/>
  <c r="C11" i="8"/>
  <c r="B11" i="8"/>
  <c r="C10" i="8"/>
  <c r="B10" i="8"/>
  <c r="C9" i="8"/>
  <c r="B9" i="8"/>
  <c r="C8" i="8"/>
  <c r="B8" i="8"/>
  <c r="C7" i="8"/>
  <c r="B7" i="8"/>
  <c r="C6" i="8"/>
  <c r="B6" i="8"/>
  <c r="I5" i="8"/>
  <c r="H5" i="8"/>
  <c r="G5" i="8"/>
  <c r="F5" i="8"/>
  <c r="E5" i="8"/>
  <c r="D5" i="8"/>
  <c r="C5" i="8"/>
  <c r="D5" i="7"/>
  <c r="C30" i="7"/>
  <c r="B30" i="7"/>
  <c r="C29" i="7"/>
  <c r="B29" i="7"/>
  <c r="C28" i="7"/>
  <c r="B28" i="7"/>
  <c r="C27" i="7"/>
  <c r="B27" i="7"/>
  <c r="C26" i="7"/>
  <c r="B26" i="7"/>
  <c r="C25" i="7"/>
  <c r="B25" i="7"/>
  <c r="C24" i="7"/>
  <c r="B24" i="7"/>
  <c r="C23" i="7"/>
  <c r="B23" i="7"/>
  <c r="C22" i="7"/>
  <c r="B22" i="7"/>
  <c r="C21" i="7"/>
  <c r="B21" i="7"/>
  <c r="C20" i="7"/>
  <c r="B20" i="7"/>
  <c r="C19" i="7"/>
  <c r="B19" i="7"/>
  <c r="C18" i="7"/>
  <c r="B18" i="7"/>
  <c r="C17" i="7"/>
  <c r="B17" i="7"/>
  <c r="C16" i="7"/>
  <c r="B16" i="7"/>
  <c r="C15" i="7"/>
  <c r="B15" i="7"/>
  <c r="C14" i="7"/>
  <c r="B14" i="7"/>
  <c r="C13" i="7"/>
  <c r="B13" i="7"/>
  <c r="C12" i="7"/>
  <c r="B12" i="7"/>
  <c r="C11" i="7"/>
  <c r="B11" i="7"/>
  <c r="C10" i="7"/>
  <c r="B10" i="7"/>
  <c r="C9" i="7"/>
  <c r="B9" i="7"/>
  <c r="C8" i="7"/>
  <c r="B8" i="7"/>
  <c r="C7" i="7"/>
  <c r="C5" i="7" s="1"/>
  <c r="B7" i="7"/>
  <c r="C6" i="7"/>
  <c r="B6" i="7"/>
  <c r="I5" i="7"/>
  <c r="H5" i="7"/>
  <c r="G5" i="7"/>
  <c r="F5" i="7"/>
  <c r="E5" i="7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6" i="6"/>
  <c r="H5" i="6"/>
  <c r="G5" i="6"/>
  <c r="B7" i="6"/>
  <c r="L7" i="6" s="1"/>
  <c r="M7" i="6" s="1"/>
  <c r="B8" i="6"/>
  <c r="L8" i="6" s="1"/>
  <c r="M8" i="6" s="1"/>
  <c r="B9" i="6"/>
  <c r="L9" i="6" s="1"/>
  <c r="M9" i="6" s="1"/>
  <c r="B10" i="6"/>
  <c r="L10" i="6" s="1"/>
  <c r="M10" i="6" s="1"/>
  <c r="B11" i="6"/>
  <c r="L11" i="6" s="1"/>
  <c r="M11" i="6" s="1"/>
  <c r="B12" i="6"/>
  <c r="L12" i="6" s="1"/>
  <c r="M12" i="6" s="1"/>
  <c r="B13" i="6"/>
  <c r="L13" i="6" s="1"/>
  <c r="M13" i="6" s="1"/>
  <c r="B14" i="6"/>
  <c r="L14" i="6" s="1"/>
  <c r="M14" i="6" s="1"/>
  <c r="B15" i="6"/>
  <c r="L15" i="6" s="1"/>
  <c r="M15" i="6" s="1"/>
  <c r="B16" i="6"/>
  <c r="L16" i="6" s="1"/>
  <c r="M16" i="6" s="1"/>
  <c r="B17" i="6"/>
  <c r="L17" i="6" s="1"/>
  <c r="M17" i="6" s="1"/>
  <c r="B18" i="6"/>
  <c r="L18" i="6" s="1"/>
  <c r="M18" i="6" s="1"/>
  <c r="B19" i="6"/>
  <c r="L19" i="6" s="1"/>
  <c r="M19" i="6" s="1"/>
  <c r="B20" i="6"/>
  <c r="L20" i="6" s="1"/>
  <c r="M20" i="6" s="1"/>
  <c r="B21" i="6"/>
  <c r="L21" i="6" s="1"/>
  <c r="M21" i="6" s="1"/>
  <c r="B22" i="6"/>
  <c r="L22" i="6" s="1"/>
  <c r="M22" i="6" s="1"/>
  <c r="B23" i="6"/>
  <c r="L23" i="6" s="1"/>
  <c r="M23" i="6" s="1"/>
  <c r="B24" i="6"/>
  <c r="L24" i="6" s="1"/>
  <c r="M24" i="6" s="1"/>
  <c r="B25" i="6"/>
  <c r="L25" i="6" s="1"/>
  <c r="M25" i="6" s="1"/>
  <c r="B26" i="6"/>
  <c r="L26" i="6" s="1"/>
  <c r="M26" i="6" s="1"/>
  <c r="B27" i="6"/>
  <c r="L27" i="6" s="1"/>
  <c r="M27" i="6" s="1"/>
  <c r="B28" i="6"/>
  <c r="L28" i="6" s="1"/>
  <c r="M28" i="6" s="1"/>
  <c r="B29" i="6"/>
  <c r="L29" i="6" s="1"/>
  <c r="M29" i="6" s="1"/>
  <c r="B30" i="6"/>
  <c r="L30" i="6" s="1"/>
  <c r="M30" i="6" s="1"/>
  <c r="B6" i="6"/>
  <c r="L6" i="6" s="1"/>
  <c r="C5" i="6"/>
  <c r="D5" i="6"/>
  <c r="N5" i="6" s="1"/>
  <c r="E5" i="6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5" i="4"/>
  <c r="H4" i="4"/>
  <c r="I4" i="4"/>
  <c r="B5" i="8" l="1"/>
  <c r="L5" i="6"/>
  <c r="M6" i="6"/>
  <c r="M5" i="6" s="1"/>
  <c r="J5" i="6"/>
  <c r="B5" i="7"/>
  <c r="B5" i="6"/>
  <c r="C4" i="4"/>
  <c r="G4" i="4"/>
  <c r="F4" i="4"/>
  <c r="E4" i="4"/>
  <c r="D4" i="4"/>
  <c r="B4" i="4" l="1"/>
</calcChain>
</file>

<file path=xl/comments1.xml><?xml version="1.0" encoding="utf-8"?>
<comments xmlns="http://schemas.openxmlformats.org/spreadsheetml/2006/main">
  <authors>
    <author>user</author>
  </authors>
  <commentList>
    <comment ref="C6" authorId="0">
      <text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변경내시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시스템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천원단수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불일치로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국비</t>
        </r>
        <r>
          <rPr>
            <sz val="9"/>
            <color indexed="81"/>
            <rFont val="Tahoma"/>
            <family val="2"/>
          </rPr>
          <t xml:space="preserve"> 1,282,496 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1,282,495</t>
        </r>
        <r>
          <rPr>
            <sz val="9"/>
            <color indexed="81"/>
            <rFont val="돋움"/>
            <family val="3"/>
            <charset val="129"/>
          </rPr>
          <t>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시비</t>
        </r>
        <r>
          <rPr>
            <sz val="9"/>
            <color indexed="81"/>
            <rFont val="Tahoma"/>
            <family val="2"/>
          </rPr>
          <t>641,248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641,249</t>
        </r>
        <r>
          <rPr>
            <sz val="9"/>
            <color indexed="81"/>
            <rFont val="돋움"/>
            <family val="3"/>
            <charset val="129"/>
          </rPr>
          <t>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정정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돋움"/>
            <family val="3"/>
            <charset val="129"/>
          </rPr>
          <t>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변경내시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시스템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천원단수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불일치로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국비</t>
        </r>
        <r>
          <rPr>
            <b/>
            <sz val="9"/>
            <color indexed="81"/>
            <rFont val="Tahoma"/>
            <family val="2"/>
          </rPr>
          <t xml:space="preserve"> 1,282,496 </t>
        </r>
        <r>
          <rPr>
            <b/>
            <sz val="9"/>
            <color indexed="81"/>
            <rFont val="돋움"/>
            <family val="3"/>
            <charset val="129"/>
          </rPr>
          <t>을</t>
        </r>
        <r>
          <rPr>
            <b/>
            <sz val="9"/>
            <color indexed="81"/>
            <rFont val="Tahoma"/>
            <family val="2"/>
          </rPr>
          <t xml:space="preserve"> 1,282,495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정정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시비</t>
        </r>
        <r>
          <rPr>
            <b/>
            <sz val="9"/>
            <color indexed="81"/>
            <rFont val="Tahoma"/>
            <family val="2"/>
          </rPr>
          <t>641,248</t>
        </r>
        <r>
          <rPr>
            <b/>
            <sz val="9"/>
            <color indexed="81"/>
            <rFont val="돋움"/>
            <family val="3"/>
            <charset val="129"/>
          </rPr>
          <t>을</t>
        </r>
        <r>
          <rPr>
            <b/>
            <sz val="9"/>
            <color indexed="81"/>
            <rFont val="Tahoma"/>
            <family val="2"/>
          </rPr>
          <t xml:space="preserve"> 641,249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정정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<sst xmlns="http://schemas.openxmlformats.org/spreadsheetml/2006/main" count="316" uniqueCount="80">
  <si>
    <t>지원액(천원)</t>
  </si>
  <si>
    <t>계</t>
  </si>
  <si>
    <t>종로구</t>
  </si>
  <si>
    <t>중구</t>
  </si>
  <si>
    <t>용산구</t>
  </si>
  <si>
    <t>성동구</t>
  </si>
  <si>
    <t>광진구</t>
  </si>
  <si>
    <t>동대문구</t>
  </si>
  <si>
    <t>중랑구</t>
  </si>
  <si>
    <t>성북구</t>
  </si>
  <si>
    <t>강북구</t>
  </si>
  <si>
    <t>도봉구</t>
  </si>
  <si>
    <t>노원구</t>
  </si>
  <si>
    <t>은평구</t>
  </si>
  <si>
    <t>서대문구</t>
  </si>
  <si>
    <t>마포구</t>
  </si>
  <si>
    <t>양천구</t>
  </si>
  <si>
    <t>강서구</t>
  </si>
  <si>
    <t>구로구</t>
  </si>
  <si>
    <t>금천구</t>
  </si>
  <si>
    <t>영등포구</t>
  </si>
  <si>
    <t>동작구</t>
  </si>
  <si>
    <t>관악구</t>
  </si>
  <si>
    <t>서초구</t>
  </si>
  <si>
    <t>강남구</t>
  </si>
  <si>
    <t>송파구</t>
  </si>
  <si>
    <t>강동구</t>
  </si>
  <si>
    <t>합계</t>
  </si>
  <si>
    <t>계</t>
    <phoneticPr fontId="5" type="noConversion"/>
  </si>
  <si>
    <t>구분</t>
    <phoneticPr fontId="2" type="noConversion"/>
  </si>
  <si>
    <t>(단위:천원)</t>
    <phoneticPr fontId="2" type="noConversion"/>
  </si>
  <si>
    <t>구비</t>
    <phoneticPr fontId="4" type="noConversion"/>
  </si>
  <si>
    <t>국비</t>
    <phoneticPr fontId="4" type="noConversion"/>
  </si>
  <si>
    <t>시비</t>
    <phoneticPr fontId="4" type="noConversion"/>
  </si>
  <si>
    <t>*활동지원 국고보조사업 국비:시비:구비=50:35.5:14.5</t>
    <phoneticPr fontId="2" type="noConversion"/>
  </si>
  <si>
    <t>**활동지원 시비추가사업, 순회방문서비스 : 시비 100%</t>
    <phoneticPr fontId="2" type="noConversion"/>
  </si>
  <si>
    <t>*</t>
    <phoneticPr fontId="2" type="noConversion"/>
  </si>
  <si>
    <t>국고보조 사업</t>
    <phoneticPr fontId="2" type="noConversion"/>
  </si>
  <si>
    <t>총예산</t>
    <phoneticPr fontId="2" type="noConversion"/>
  </si>
  <si>
    <t>2016년 장애인활동지원사업 재원별 부담 내역</t>
    <phoneticPr fontId="4" type="noConversion"/>
  </si>
  <si>
    <t>시추가 지원 사업</t>
    <phoneticPr fontId="2" type="noConversion"/>
  </si>
  <si>
    <t>순회서비스 사업</t>
    <phoneticPr fontId="2" type="noConversion"/>
  </si>
  <si>
    <t>2016년 장애인활동지원사업 예산(확정내시)</t>
    <phoneticPr fontId="2" type="noConversion"/>
  </si>
  <si>
    <t>구분</t>
    <phoneticPr fontId="2" type="noConversion"/>
  </si>
  <si>
    <t>합계</t>
    <phoneticPr fontId="2" type="noConversion"/>
  </si>
  <si>
    <t>활동지원 국고보조</t>
    <phoneticPr fontId="2" type="noConversion"/>
  </si>
  <si>
    <t>활동지원 시비추가</t>
    <phoneticPr fontId="2" type="noConversion"/>
  </si>
  <si>
    <t>순회방문서비스</t>
    <phoneticPr fontId="2" type="noConversion"/>
  </si>
  <si>
    <t>지원대상자</t>
    <phoneticPr fontId="2" type="noConversion"/>
  </si>
  <si>
    <t>지원액(천원)</t>
    <phoneticPr fontId="2" type="noConversion"/>
  </si>
  <si>
    <t>국+시비</t>
    <phoneticPr fontId="2" type="noConversion"/>
  </si>
  <si>
    <t>시비 합계</t>
    <phoneticPr fontId="4" type="noConversion"/>
  </si>
  <si>
    <t>(단위:천원)</t>
    <phoneticPr fontId="2" type="noConversion"/>
  </si>
  <si>
    <t>2016년 장애인활동지원사업 예산(5월 변경내시)</t>
    <phoneticPr fontId="2" type="noConversion"/>
  </si>
  <si>
    <t>변경내시</t>
    <phoneticPr fontId="2" type="noConversion"/>
  </si>
  <si>
    <t>변경내시</t>
    <phoneticPr fontId="2" type="noConversion"/>
  </si>
  <si>
    <t>변경내시</t>
    <phoneticPr fontId="2" type="noConversion"/>
  </si>
  <si>
    <t>2016년 장애인활동지원사업 예산(변경내시2차, 7월)</t>
    <phoneticPr fontId="2" type="noConversion"/>
  </si>
  <si>
    <t>종로구</t>
    <phoneticPr fontId="2" type="noConversion"/>
  </si>
  <si>
    <t>시도비 입력금액</t>
    <phoneticPr fontId="2" type="noConversion"/>
  </si>
  <si>
    <t>구비/전체국비</t>
    <phoneticPr fontId="2" type="noConversion"/>
  </si>
  <si>
    <t>구비/전체구비</t>
    <phoneticPr fontId="2" type="noConversion"/>
  </si>
  <si>
    <t>46억 배분</t>
    <phoneticPr fontId="2" type="noConversion"/>
  </si>
  <si>
    <t>시비</t>
    <phoneticPr fontId="2" type="noConversion"/>
  </si>
  <si>
    <t>구비</t>
    <phoneticPr fontId="2" type="noConversion"/>
  </si>
  <si>
    <t>국시구비</t>
    <phoneticPr fontId="2" type="noConversion"/>
  </si>
  <si>
    <t>2016년 장애인활동지원사업 예산(변경내시3차, 9월)</t>
    <phoneticPr fontId="2" type="noConversion"/>
  </si>
  <si>
    <t>국고보조 사업</t>
    <phoneticPr fontId="2" type="noConversion"/>
  </si>
  <si>
    <t>합     계</t>
    <phoneticPr fontId="2" type="noConversion"/>
  </si>
  <si>
    <t>지원액</t>
    <phoneticPr fontId="2" type="noConversion"/>
  </si>
  <si>
    <t>지원액</t>
    <phoneticPr fontId="2" type="noConversion"/>
  </si>
  <si>
    <t>시추가 
지원 사업</t>
    <phoneticPr fontId="2" type="noConversion"/>
  </si>
  <si>
    <t>순회서비스
 사업</t>
    <phoneticPr fontId="2" type="noConversion"/>
  </si>
  <si>
    <t>*활동지원 국고보조사업비율(평균) 국비:시비:구비=50:35.5:14.5</t>
    <phoneticPr fontId="2" type="noConversion"/>
  </si>
  <si>
    <t>장애인활동지원</t>
    <phoneticPr fontId="2" type="noConversion"/>
  </si>
  <si>
    <t>활동지원급여(바우처)</t>
    <phoneticPr fontId="2" type="noConversion"/>
  </si>
  <si>
    <t>중증장애인 활동보조 가산급여(바우처)</t>
    <phoneticPr fontId="2" type="noConversion"/>
  </si>
  <si>
    <t>시비</t>
    <phoneticPr fontId="2" type="noConversion"/>
  </si>
  <si>
    <t>순회서비스 
원단위</t>
    <phoneticPr fontId="2" type="noConversion"/>
  </si>
  <si>
    <t>2016년 장애인활동지원사업 재원별 부담 내역(최종, 참고)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</si>
</sst>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_(* #,##0_);_(* \(#,##0\);_(* &quot;-&quot;_);_(@_)"/>
    <numFmt numFmtId="177" formatCode="_-* #,##0_-;\-* #,##0_-;_-* &quot;-&quot;??_-;_-@_-"/>
    <numFmt numFmtId="178" formatCode="#,##0_ "/>
    <numFmt numFmtId="179" formatCode="#,##0_);[Red]\(#,##0\)"/>
    <numFmt numFmtId="180" formatCode="0.000_);[Red]\(0.000\)"/>
  </numFmts>
  <fonts count="5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0"/>
      <color indexed="8"/>
      <name val="돋움체"/>
      <family val="3"/>
      <charset val="129"/>
    </font>
    <font>
      <sz val="10"/>
      <color indexed="11"/>
      <name val="Arial"/>
      <family val="2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0"/>
      <color theme="1"/>
      <name val="돋움체"/>
      <family val="3"/>
      <charset val="129"/>
    </font>
    <font>
      <b/>
      <sz val="14"/>
      <color theme="1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b/>
      <sz val="9"/>
      <color theme="1"/>
      <name val="굴림체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9"/>
      <name val="굴림체"/>
      <family val="3"/>
      <charset val="129"/>
    </font>
    <font>
      <sz val="11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sz val="11"/>
      <color rgb="FF000000"/>
      <name val="돋움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돋움"/>
      <family val="3"/>
      <charset val="129"/>
    </font>
    <font>
      <sz val="11"/>
      <color rgb="FF000000"/>
      <name val="맑은 고딕"/>
      <family val="3"/>
      <charset val="129"/>
      <scheme val="minor"/>
    </font>
    <font>
      <b/>
      <sz val="13"/>
      <color theme="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10"/>
      <color rgb="FFFF0000"/>
      <name val="함초롬바탕"/>
      <family val="1"/>
      <charset val="129"/>
    </font>
    <font>
      <sz val="11"/>
      <color rgb="FF000000"/>
      <name val="함초롬바탕"/>
      <family val="1"/>
      <charset val="129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rgb="FF0000FF"/>
      </right>
      <top style="hair">
        <color rgb="FF0000FF"/>
      </top>
      <bottom/>
      <diagonal/>
    </border>
    <border>
      <left/>
      <right style="hair">
        <color rgb="FF0000FF"/>
      </right>
      <top/>
      <bottom/>
      <diagonal/>
    </border>
    <border>
      <left style="medium">
        <color rgb="FF000000"/>
      </left>
      <right style="hair">
        <color rgb="FF0000FF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FF"/>
      </right>
      <top/>
      <bottom style="thin">
        <color rgb="FF000000"/>
      </bottom>
      <diagonal/>
    </border>
    <border>
      <left style="medium">
        <color rgb="FF000000"/>
      </left>
      <right style="hair">
        <color rgb="FF0000FF"/>
      </right>
      <top/>
      <bottom style="hair">
        <color rgb="FF0000FF"/>
      </bottom>
      <diagonal/>
    </border>
  </borders>
  <cellStyleXfs count="740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8" borderId="9" applyNumberFormat="0" applyFont="0" applyAlignment="0" applyProtection="0">
      <alignment vertical="center"/>
    </xf>
    <xf numFmtId="0" fontId="6" fillId="8" borderId="9" applyNumberFormat="0" applyFont="0" applyAlignment="0" applyProtection="0">
      <alignment vertical="center"/>
    </xf>
    <xf numFmtId="0" fontId="6" fillId="8" borderId="9" applyNumberFormat="0" applyFont="0" applyAlignment="0" applyProtection="0">
      <alignment vertical="center"/>
    </xf>
    <xf numFmtId="0" fontId="6" fillId="8" borderId="9" applyNumberFormat="0" applyFont="0" applyAlignment="0" applyProtection="0">
      <alignment vertical="center"/>
    </xf>
    <xf numFmtId="0" fontId="6" fillId="8" borderId="9" applyNumberFormat="0" applyFont="0" applyAlignment="0" applyProtection="0">
      <alignment vertical="center"/>
    </xf>
    <xf numFmtId="0" fontId="6" fillId="8" borderId="9" applyNumberFormat="0" applyFont="0" applyAlignment="0" applyProtection="0">
      <alignment vertical="center"/>
    </xf>
    <xf numFmtId="0" fontId="6" fillId="8" borderId="9" applyNumberFormat="0" applyFont="0" applyAlignment="0" applyProtection="0">
      <alignment vertical="center"/>
    </xf>
    <xf numFmtId="0" fontId="6" fillId="8" borderId="9" applyNumberFormat="0" applyFont="0" applyAlignment="0" applyProtection="0">
      <alignment vertical="center"/>
    </xf>
    <xf numFmtId="0" fontId="6" fillId="8" borderId="9" applyNumberFormat="0" applyFont="0" applyAlignment="0" applyProtection="0">
      <alignment vertical="center"/>
    </xf>
    <xf numFmtId="0" fontId="6" fillId="8" borderId="9" applyNumberFormat="0" applyFont="0" applyAlignment="0" applyProtection="0">
      <alignment vertical="center"/>
    </xf>
    <xf numFmtId="0" fontId="6" fillId="8" borderId="9" applyNumberFormat="0" applyFont="0" applyAlignment="0" applyProtection="0">
      <alignment vertical="center"/>
    </xf>
    <xf numFmtId="0" fontId="6" fillId="8" borderId="9" applyNumberFormat="0" applyFont="0" applyAlignment="0" applyProtection="0">
      <alignment vertical="center"/>
    </xf>
    <xf numFmtId="0" fontId="6" fillId="8" borderId="9" applyNumberFormat="0" applyFont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8" applyNumberFormat="0" applyAlignment="0" applyProtection="0">
      <alignment vertical="center"/>
    </xf>
    <xf numFmtId="0" fontId="14" fillId="7" borderId="8" applyNumberFormat="0" applyAlignment="0" applyProtection="0">
      <alignment vertical="center"/>
    </xf>
    <xf numFmtId="0" fontId="14" fillId="7" borderId="8" applyNumberFormat="0" applyAlignment="0" applyProtection="0">
      <alignment vertical="center"/>
    </xf>
    <xf numFmtId="0" fontId="14" fillId="7" borderId="8" applyNumberFormat="0" applyAlignment="0" applyProtection="0">
      <alignment vertical="center"/>
    </xf>
    <xf numFmtId="0" fontId="14" fillId="7" borderId="8" applyNumberFormat="0" applyAlignment="0" applyProtection="0">
      <alignment vertical="center"/>
    </xf>
    <xf numFmtId="0" fontId="14" fillId="7" borderId="8" applyNumberFormat="0" applyAlignment="0" applyProtection="0">
      <alignment vertical="center"/>
    </xf>
    <xf numFmtId="0" fontId="14" fillId="7" borderId="8" applyNumberFormat="0" applyAlignment="0" applyProtection="0">
      <alignment vertical="center"/>
    </xf>
    <xf numFmtId="0" fontId="14" fillId="7" borderId="8" applyNumberFormat="0" applyAlignment="0" applyProtection="0">
      <alignment vertical="center"/>
    </xf>
    <xf numFmtId="0" fontId="14" fillId="7" borderId="8" applyNumberFormat="0" applyAlignment="0" applyProtection="0">
      <alignment vertical="center"/>
    </xf>
    <xf numFmtId="0" fontId="14" fillId="7" borderId="8" applyNumberFormat="0" applyAlignment="0" applyProtection="0">
      <alignment vertical="center"/>
    </xf>
    <xf numFmtId="0" fontId="14" fillId="7" borderId="8" applyNumberFormat="0" applyAlignment="0" applyProtection="0">
      <alignment vertical="center"/>
    </xf>
    <xf numFmtId="0" fontId="14" fillId="7" borderId="8" applyNumberForma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176" fontId="16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5" fillId="6" borderId="6" applyNumberFormat="0" applyAlignment="0" applyProtection="0">
      <alignment vertical="center"/>
    </xf>
    <xf numFmtId="0" fontId="25" fillId="6" borderId="6" applyNumberFormat="0" applyAlignment="0" applyProtection="0">
      <alignment vertical="center"/>
    </xf>
    <xf numFmtId="0" fontId="25" fillId="6" borderId="6" applyNumberFormat="0" applyAlignment="0" applyProtection="0">
      <alignment vertical="center"/>
    </xf>
    <xf numFmtId="0" fontId="25" fillId="6" borderId="6" applyNumberFormat="0" applyAlignment="0" applyProtection="0">
      <alignment vertical="center"/>
    </xf>
    <xf numFmtId="0" fontId="25" fillId="6" borderId="6" applyNumberFormat="0" applyAlignment="0" applyProtection="0">
      <alignment vertical="center"/>
    </xf>
    <xf numFmtId="0" fontId="25" fillId="6" borderId="6" applyNumberFormat="0" applyAlignment="0" applyProtection="0">
      <alignment vertical="center"/>
    </xf>
    <xf numFmtId="0" fontId="25" fillId="6" borderId="6" applyNumberFormat="0" applyAlignment="0" applyProtection="0">
      <alignment vertical="center"/>
    </xf>
    <xf numFmtId="0" fontId="25" fillId="6" borderId="6" applyNumberFormat="0" applyAlignment="0" applyProtection="0">
      <alignment vertical="center"/>
    </xf>
    <xf numFmtId="0" fontId="25" fillId="6" borderId="6" applyNumberFormat="0" applyAlignment="0" applyProtection="0">
      <alignment vertical="center"/>
    </xf>
    <xf numFmtId="0" fontId="25" fillId="6" borderId="6" applyNumberFormat="0" applyAlignment="0" applyProtection="0">
      <alignment vertical="center"/>
    </xf>
    <xf numFmtId="0" fontId="25" fillId="6" borderId="6" applyNumberFormat="0" applyAlignment="0" applyProtection="0">
      <alignment vertical="center"/>
    </xf>
    <xf numFmtId="0" fontId="25" fillId="6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/>
    <xf numFmtId="0" fontId="3" fillId="0" borderId="0">
      <alignment vertical="center"/>
    </xf>
    <xf numFmtId="0" fontId="11" fillId="0" borderId="0"/>
    <xf numFmtId="0" fontId="1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/>
    <xf numFmtId="0" fontId="3" fillId="0" borderId="0">
      <alignment vertical="center"/>
    </xf>
    <xf numFmtId="0" fontId="11" fillId="0" borderId="0"/>
    <xf numFmtId="0" fontId="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3" fillId="0" borderId="0">
      <alignment vertical="center"/>
    </xf>
    <xf numFmtId="0" fontId="2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3" fillId="0" borderId="0">
      <alignment vertical="center"/>
    </xf>
    <xf numFmtId="0" fontId="11" fillId="0" borderId="0"/>
    <xf numFmtId="0" fontId="11" fillId="0" borderId="0"/>
    <xf numFmtId="0" fontId="3" fillId="0" borderId="0">
      <alignment vertical="center"/>
    </xf>
    <xf numFmtId="0" fontId="11" fillId="0" borderId="0"/>
    <xf numFmtId="0" fontId="1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/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/>
    <xf numFmtId="0" fontId="3" fillId="0" borderId="0">
      <alignment vertical="center"/>
    </xf>
    <xf numFmtId="0" fontId="3" fillId="0" borderId="0">
      <alignment vertical="center"/>
    </xf>
    <xf numFmtId="0" fontId="11" fillId="0" borderId="0"/>
    <xf numFmtId="0" fontId="3" fillId="0" borderId="0">
      <alignment vertical="center"/>
    </xf>
    <xf numFmtId="0" fontId="1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/>
    <xf numFmtId="0" fontId="2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>
      <alignment vertical="center"/>
    </xf>
    <xf numFmtId="41" fontId="38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8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39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0" fontId="11" fillId="0" borderId="0"/>
    <xf numFmtId="0" fontId="39" fillId="0" borderId="0"/>
    <xf numFmtId="0" fontId="3" fillId="0" borderId="0">
      <alignment vertical="center"/>
    </xf>
    <xf numFmtId="0" fontId="11" fillId="0" borderId="0"/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</cellStyleXfs>
  <cellXfs count="220">
    <xf numFmtId="0" fontId="0" fillId="0" borderId="0" xfId="0">
      <alignment vertical="center"/>
    </xf>
    <xf numFmtId="0" fontId="3" fillId="0" borderId="0" xfId="2">
      <alignment vertical="center"/>
    </xf>
    <xf numFmtId="0" fontId="3" fillId="0" borderId="0" xfId="2" applyAlignment="1">
      <alignment horizontal="right" vertical="center"/>
    </xf>
    <xf numFmtId="0" fontId="18" fillId="37" borderId="1" xfId="2" applyNumberFormat="1" applyFont="1" applyFill="1" applyBorder="1" applyAlignment="1">
      <alignment horizontal="center" vertical="center"/>
    </xf>
    <xf numFmtId="0" fontId="18" fillId="36" borderId="1" xfId="0" applyFont="1" applyFill="1" applyBorder="1" applyAlignment="1">
      <alignment horizontal="center" vertical="center"/>
    </xf>
    <xf numFmtId="0" fontId="18" fillId="36" borderId="14" xfId="0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/>
    </xf>
    <xf numFmtId="41" fontId="29" fillId="0" borderId="0" xfId="1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8" fillId="37" borderId="23" xfId="2" applyFont="1" applyFill="1" applyBorder="1" applyAlignment="1">
      <alignment horizontal="center" vertical="center"/>
    </xf>
    <xf numFmtId="0" fontId="18" fillId="37" borderId="23" xfId="2" applyNumberFormat="1" applyFont="1" applyFill="1" applyBorder="1" applyAlignment="1">
      <alignment horizontal="center" vertical="center"/>
    </xf>
    <xf numFmtId="41" fontId="18" fillId="0" borderId="23" xfId="1" applyFont="1" applyBorder="1">
      <alignment vertical="center"/>
    </xf>
    <xf numFmtId="41" fontId="18" fillId="0" borderId="1" xfId="1" applyFont="1" applyBorder="1">
      <alignment vertical="center"/>
    </xf>
    <xf numFmtId="0" fontId="18" fillId="38" borderId="24" xfId="2" applyFont="1" applyFill="1" applyBorder="1" applyAlignment="1">
      <alignment horizontal="center" vertical="center"/>
    </xf>
    <xf numFmtId="0" fontId="18" fillId="38" borderId="22" xfId="2" applyFont="1" applyFill="1" applyBorder="1" applyAlignment="1">
      <alignment horizontal="center" vertical="center"/>
    </xf>
    <xf numFmtId="0" fontId="30" fillId="0" borderId="11" xfId="2" applyFont="1" applyBorder="1" applyAlignment="1">
      <alignment horizontal="center" vertical="center"/>
    </xf>
    <xf numFmtId="41" fontId="18" fillId="0" borderId="11" xfId="3" applyNumberFormat="1" applyFont="1" applyBorder="1" applyAlignment="1">
      <alignment horizontal="center" vertical="center"/>
    </xf>
    <xf numFmtId="0" fontId="18" fillId="0" borderId="0" xfId="2" applyFont="1">
      <alignment vertical="center"/>
    </xf>
    <xf numFmtId="41" fontId="18" fillId="0" borderId="1" xfId="2" applyNumberFormat="1" applyFont="1" applyBorder="1">
      <alignment vertical="center"/>
    </xf>
    <xf numFmtId="0" fontId="30" fillId="35" borderId="1" xfId="2" applyFont="1" applyFill="1" applyBorder="1" applyAlignment="1">
      <alignment horizontal="center" vertical="center" wrapText="1"/>
    </xf>
    <xf numFmtId="0" fontId="18" fillId="36" borderId="18" xfId="0" applyFont="1" applyFill="1" applyBorder="1" applyAlignment="1">
      <alignment horizontal="center" vertical="center"/>
    </xf>
    <xf numFmtId="0" fontId="18" fillId="36" borderId="19" xfId="0" applyFont="1" applyFill="1" applyBorder="1" applyAlignment="1">
      <alignment horizontal="center" vertical="center"/>
    </xf>
    <xf numFmtId="41" fontId="18" fillId="34" borderId="12" xfId="1" applyFont="1" applyFill="1" applyBorder="1" applyAlignment="1">
      <alignment horizontal="center" vertical="center"/>
    </xf>
    <xf numFmtId="41" fontId="18" fillId="34" borderId="18" xfId="1" applyFont="1" applyFill="1" applyBorder="1">
      <alignment vertical="center"/>
    </xf>
    <xf numFmtId="41" fontId="18" fillId="34" borderId="19" xfId="1" applyFont="1" applyFill="1" applyBorder="1">
      <alignment vertical="center"/>
    </xf>
    <xf numFmtId="3" fontId="18" fillId="34" borderId="14" xfId="0" applyNumberFormat="1" applyFont="1" applyFill="1" applyBorder="1">
      <alignment vertical="center"/>
    </xf>
    <xf numFmtId="3" fontId="18" fillId="34" borderId="1" xfId="0" applyNumberFormat="1" applyFont="1" applyFill="1" applyBorder="1">
      <alignment vertical="center"/>
    </xf>
    <xf numFmtId="41" fontId="18" fillId="0" borderId="12" xfId="1" applyFont="1" applyBorder="1" applyAlignment="1">
      <alignment horizontal="center" vertical="center"/>
    </xf>
    <xf numFmtId="41" fontId="18" fillId="33" borderId="18" xfId="1" applyFont="1" applyFill="1" applyBorder="1">
      <alignment vertical="center"/>
    </xf>
    <xf numFmtId="41" fontId="18" fillId="33" borderId="19" xfId="1" applyFont="1" applyFill="1" applyBorder="1">
      <alignment vertical="center"/>
    </xf>
    <xf numFmtId="3" fontId="18" fillId="0" borderId="14" xfId="0" applyNumberFormat="1" applyFont="1" applyBorder="1">
      <alignment vertical="center"/>
    </xf>
    <xf numFmtId="41" fontId="18" fillId="0" borderId="1" xfId="0" applyNumberFormat="1" applyFont="1" applyBorder="1">
      <alignment vertical="center"/>
    </xf>
    <xf numFmtId="41" fontId="18" fillId="0" borderId="1" xfId="1" applyNumberFormat="1" applyFont="1" applyBorder="1">
      <alignment vertical="center"/>
    </xf>
    <xf numFmtId="0" fontId="18" fillId="0" borderId="1" xfId="0" applyFont="1" applyBorder="1">
      <alignment vertical="center"/>
    </xf>
    <xf numFmtId="3" fontId="18" fillId="35" borderId="14" xfId="0" applyNumberFormat="1" applyFont="1" applyFill="1" applyBorder="1">
      <alignment vertical="center"/>
    </xf>
    <xf numFmtId="41" fontId="31" fillId="33" borderId="18" xfId="1" applyFont="1" applyFill="1" applyBorder="1">
      <alignment vertical="center"/>
    </xf>
    <xf numFmtId="3" fontId="31" fillId="35" borderId="14" xfId="0" applyNumberFormat="1" applyFont="1" applyFill="1" applyBorder="1">
      <alignment vertical="center"/>
    </xf>
    <xf numFmtId="41" fontId="18" fillId="33" borderId="20" xfId="1" applyFont="1" applyFill="1" applyBorder="1">
      <alignment vertical="center"/>
    </xf>
    <xf numFmtId="41" fontId="18" fillId="33" borderId="21" xfId="1" applyFont="1" applyFill="1" applyBorder="1">
      <alignment vertical="center"/>
    </xf>
    <xf numFmtId="41" fontId="18" fillId="0" borderId="0" xfId="2" applyNumberFormat="1" applyFont="1">
      <alignment vertical="center"/>
    </xf>
    <xf numFmtId="0" fontId="18" fillId="36" borderId="1" xfId="0" applyFont="1" applyFill="1" applyBorder="1" applyAlignment="1">
      <alignment horizontal="center" vertical="center"/>
    </xf>
    <xf numFmtId="0" fontId="18" fillId="36" borderId="14" xfId="0" applyFont="1" applyFill="1" applyBorder="1" applyAlignment="1">
      <alignment horizontal="center" vertical="center"/>
    </xf>
    <xf numFmtId="41" fontId="32" fillId="0" borderId="12" xfId="1" applyFont="1" applyBorder="1" applyAlignment="1">
      <alignment horizontal="center" vertical="center"/>
    </xf>
    <xf numFmtId="41" fontId="32" fillId="33" borderId="18" xfId="1" applyFont="1" applyFill="1" applyBorder="1">
      <alignment vertical="center"/>
    </xf>
    <xf numFmtId="41" fontId="32" fillId="33" borderId="19" xfId="1" applyFont="1" applyFill="1" applyBorder="1">
      <alignment vertical="center"/>
    </xf>
    <xf numFmtId="3" fontId="32" fillId="35" borderId="14" xfId="0" applyNumberFormat="1" applyFont="1" applyFill="1" applyBorder="1">
      <alignment vertical="center"/>
    </xf>
    <xf numFmtId="41" fontId="32" fillId="0" borderId="1" xfId="0" applyNumberFormat="1" applyFont="1" applyBorder="1">
      <alignment vertical="center"/>
    </xf>
    <xf numFmtId="41" fontId="32" fillId="0" borderId="1" xfId="1" applyNumberFormat="1" applyFont="1" applyBorder="1">
      <alignment vertical="center"/>
    </xf>
    <xf numFmtId="0" fontId="32" fillId="0" borderId="1" xfId="0" applyFont="1" applyBorder="1">
      <alignment vertical="center"/>
    </xf>
    <xf numFmtId="0" fontId="33" fillId="0" borderId="0" xfId="0" applyFont="1">
      <alignment vertical="center"/>
    </xf>
    <xf numFmtId="0" fontId="34" fillId="35" borderId="1" xfId="2" applyFont="1" applyFill="1" applyBorder="1" applyAlignment="1">
      <alignment horizontal="center" vertical="center" wrapText="1"/>
    </xf>
    <xf numFmtId="0" fontId="33" fillId="35" borderId="0" xfId="2" applyFont="1" applyFill="1">
      <alignment vertical="center"/>
    </xf>
    <xf numFmtId="41" fontId="31" fillId="0" borderId="12" xfId="1" applyFont="1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8" fillId="36" borderId="14" xfId="0" applyFont="1" applyFill="1" applyBorder="1" applyAlignment="1">
      <alignment horizontal="center" vertical="center"/>
    </xf>
    <xf numFmtId="0" fontId="18" fillId="36" borderId="1" xfId="0" applyFont="1" applyFill="1" applyBorder="1" applyAlignment="1">
      <alignment horizontal="center" vertical="center"/>
    </xf>
    <xf numFmtId="0" fontId="30" fillId="39" borderId="1" xfId="2" applyFont="1" applyFill="1" applyBorder="1" applyAlignment="1">
      <alignment horizontal="center" vertical="center" wrapText="1"/>
    </xf>
    <xf numFmtId="41" fontId="0" fillId="39" borderId="1" xfId="0" applyNumberFormat="1" applyFill="1" applyBorder="1">
      <alignment vertical="center"/>
    </xf>
    <xf numFmtId="177" fontId="18" fillId="39" borderId="1" xfId="574" applyNumberFormat="1" applyFont="1" applyFill="1" applyBorder="1">
      <alignment vertical="center"/>
    </xf>
    <xf numFmtId="0" fontId="34" fillId="39" borderId="1" xfId="2" applyFont="1" applyFill="1" applyBorder="1" applyAlignment="1">
      <alignment horizontal="center" vertical="center" wrapText="1"/>
    </xf>
    <xf numFmtId="41" fontId="35" fillId="39" borderId="1" xfId="0" applyNumberFormat="1" applyFont="1" applyFill="1" applyBorder="1">
      <alignment vertical="center"/>
    </xf>
    <xf numFmtId="177" fontId="18" fillId="39" borderId="1" xfId="574" applyNumberFormat="1" applyFont="1" applyFill="1" applyBorder="1" applyAlignment="1">
      <alignment horizontal="center" vertical="center"/>
    </xf>
    <xf numFmtId="41" fontId="32" fillId="35" borderId="0" xfId="2" applyNumberFormat="1" applyFont="1" applyFill="1">
      <alignment vertical="center"/>
    </xf>
    <xf numFmtId="41" fontId="32" fillId="35" borderId="1" xfId="1" applyFont="1" applyFill="1" applyBorder="1">
      <alignment vertical="center"/>
    </xf>
    <xf numFmtId="41" fontId="33" fillId="35" borderId="1" xfId="2" applyNumberFormat="1" applyFont="1" applyFill="1" applyBorder="1">
      <alignment vertical="center"/>
    </xf>
    <xf numFmtId="41" fontId="35" fillId="35" borderId="1" xfId="1" applyNumberFormat="1" applyFont="1" applyFill="1" applyBorder="1">
      <alignment vertical="center"/>
    </xf>
    <xf numFmtId="41" fontId="35" fillId="35" borderId="1" xfId="0" applyNumberFormat="1" applyFont="1" applyFill="1" applyBorder="1">
      <alignment vertical="center"/>
    </xf>
    <xf numFmtId="41" fontId="18" fillId="35" borderId="0" xfId="2" applyNumberFormat="1" applyFont="1" applyFill="1">
      <alignment vertical="center"/>
    </xf>
    <xf numFmtId="41" fontId="18" fillId="35" borderId="1" xfId="1" applyFont="1" applyFill="1" applyBorder="1">
      <alignment vertical="center"/>
    </xf>
    <xf numFmtId="41" fontId="3" fillId="35" borderId="1" xfId="2" applyNumberFormat="1" applyFill="1" applyBorder="1">
      <alignment vertical="center"/>
    </xf>
    <xf numFmtId="41" fontId="0" fillId="35" borderId="1" xfId="1" applyNumberFormat="1" applyFont="1" applyFill="1" applyBorder="1">
      <alignment vertical="center"/>
    </xf>
    <xf numFmtId="0" fontId="3" fillId="35" borderId="0" xfId="2" applyFill="1">
      <alignment vertical="center"/>
    </xf>
    <xf numFmtId="41" fontId="0" fillId="35" borderId="1" xfId="0" applyNumberFormat="1" applyFill="1" applyBorder="1">
      <alignment vertical="center"/>
    </xf>
    <xf numFmtId="0" fontId="0" fillId="35" borderId="0" xfId="0" applyFill="1" applyAlignment="1">
      <alignment horizontal="center" vertical="center"/>
    </xf>
    <xf numFmtId="0" fontId="31" fillId="35" borderId="0" xfId="0" applyFont="1" applyFill="1" applyAlignment="1">
      <alignment horizontal="center" vertical="center"/>
    </xf>
    <xf numFmtId="0" fontId="8" fillId="35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3" fontId="31" fillId="0" borderId="14" xfId="0" applyNumberFormat="1" applyFont="1" applyBorder="1">
      <alignment vertical="center"/>
    </xf>
    <xf numFmtId="177" fontId="18" fillId="35" borderId="1" xfId="574" applyNumberFormat="1" applyFont="1" applyFill="1" applyBorder="1">
      <alignment vertical="center"/>
    </xf>
    <xf numFmtId="0" fontId="29" fillId="0" borderId="0" xfId="2" applyFont="1">
      <alignment vertical="center"/>
    </xf>
    <xf numFmtId="41" fontId="29" fillId="0" borderId="0" xfId="2" applyNumberFormat="1" applyFont="1">
      <alignment vertical="center"/>
    </xf>
    <xf numFmtId="0" fontId="33" fillId="35" borderId="0" xfId="0" applyFont="1" applyFill="1" applyAlignment="1">
      <alignment horizontal="center" vertical="center"/>
    </xf>
    <xf numFmtId="0" fontId="32" fillId="35" borderId="0" xfId="0" applyFont="1" applyFill="1" applyAlignment="1">
      <alignment horizontal="center" vertical="center"/>
    </xf>
    <xf numFmtId="41" fontId="3" fillId="0" borderId="0" xfId="2" applyNumberFormat="1">
      <alignment vertical="center"/>
    </xf>
    <xf numFmtId="178" fontId="3" fillId="0" borderId="0" xfId="2" applyNumberFormat="1">
      <alignment vertical="center"/>
    </xf>
    <xf numFmtId="179" fontId="3" fillId="0" borderId="0" xfId="2" applyNumberFormat="1">
      <alignment vertical="center"/>
    </xf>
    <xf numFmtId="179" fontId="3" fillId="35" borderId="0" xfId="2" applyNumberFormat="1" applyFill="1">
      <alignment vertical="center"/>
    </xf>
    <xf numFmtId="180" fontId="0" fillId="0" borderId="1" xfId="0" applyNumberFormat="1" applyFill="1" applyBorder="1">
      <alignment vertical="center"/>
    </xf>
    <xf numFmtId="180" fontId="0" fillId="0" borderId="1" xfId="0" applyNumberFormat="1" applyBorder="1">
      <alignment vertical="center"/>
    </xf>
    <xf numFmtId="180" fontId="0" fillId="0" borderId="0" xfId="0" applyNumberFormat="1" applyFill="1" applyBorder="1">
      <alignment vertical="center"/>
    </xf>
    <xf numFmtId="179" fontId="3" fillId="0" borderId="0" xfId="2" applyNumberFormat="1" applyFont="1">
      <alignment vertical="center"/>
    </xf>
    <xf numFmtId="179" fontId="3" fillId="35" borderId="1" xfId="574" applyNumberFormat="1" applyFont="1" applyFill="1" applyBorder="1" applyAlignment="1">
      <alignment horizontal="right" vertical="center"/>
    </xf>
    <xf numFmtId="179" fontId="3" fillId="35" borderId="30" xfId="0" applyNumberFormat="1" applyFont="1" applyFill="1" applyBorder="1" applyAlignment="1">
      <alignment horizontal="right" vertical="center"/>
    </xf>
    <xf numFmtId="179" fontId="3" fillId="35" borderId="29" xfId="574" applyNumberFormat="1" applyFont="1" applyFill="1" applyBorder="1" applyAlignment="1">
      <alignment horizontal="right" vertical="center"/>
    </xf>
    <xf numFmtId="179" fontId="33" fillId="35" borderId="30" xfId="0" applyNumberFormat="1" applyFont="1" applyFill="1" applyBorder="1" applyAlignment="1">
      <alignment horizontal="right" vertical="center"/>
    </xf>
    <xf numFmtId="41" fontId="18" fillId="0" borderId="0" xfId="2" applyNumberFormat="1" applyFont="1" applyAlignment="1">
      <alignment horizontal="center" vertical="center"/>
    </xf>
    <xf numFmtId="178" fontId="3" fillId="35" borderId="0" xfId="2" applyNumberFormat="1" applyFill="1">
      <alignment vertical="center"/>
    </xf>
    <xf numFmtId="178" fontId="33" fillId="35" borderId="0" xfId="2" applyNumberFormat="1" applyFont="1" applyFill="1">
      <alignment vertical="center"/>
    </xf>
    <xf numFmtId="0" fontId="18" fillId="35" borderId="0" xfId="2" applyFont="1" applyFill="1" applyAlignment="1">
      <alignment horizontal="center" vertical="center"/>
    </xf>
    <xf numFmtId="179" fontId="3" fillId="35" borderId="0" xfId="2" applyNumberFormat="1" applyFont="1" applyFill="1">
      <alignment vertical="center"/>
    </xf>
    <xf numFmtId="0" fontId="18" fillId="37" borderId="1" xfId="0" applyFont="1" applyFill="1" applyBorder="1" applyAlignment="1">
      <alignment horizontal="center" vertical="center"/>
    </xf>
    <xf numFmtId="3" fontId="18" fillId="37" borderId="1" xfId="0" applyNumberFormat="1" applyFont="1" applyFill="1" applyBorder="1">
      <alignment vertical="center"/>
    </xf>
    <xf numFmtId="41" fontId="32" fillId="0" borderId="31" xfId="1" applyFont="1" applyBorder="1" applyAlignment="1">
      <alignment horizontal="center" vertical="center"/>
    </xf>
    <xf numFmtId="41" fontId="32" fillId="0" borderId="32" xfId="1" applyFont="1" applyFill="1" applyBorder="1">
      <alignment vertical="center"/>
    </xf>
    <xf numFmtId="3" fontId="46" fillId="0" borderId="32" xfId="0" applyNumberFormat="1" applyFont="1" applyBorder="1" applyAlignment="1">
      <alignment horizontal="right" vertical="center" wrapText="1"/>
    </xf>
    <xf numFmtId="41" fontId="32" fillId="0" borderId="32" xfId="0" applyNumberFormat="1" applyFont="1" applyBorder="1">
      <alignment vertical="center"/>
    </xf>
    <xf numFmtId="41" fontId="32" fillId="0" borderId="32" xfId="1" applyNumberFormat="1" applyFont="1" applyBorder="1">
      <alignment vertical="center"/>
    </xf>
    <xf numFmtId="0" fontId="32" fillId="0" borderId="33" xfId="0" applyFont="1" applyBorder="1">
      <alignment vertical="center"/>
    </xf>
    <xf numFmtId="41" fontId="32" fillId="0" borderId="34" xfId="1" applyFont="1" applyBorder="1" applyAlignment="1">
      <alignment horizontal="center" vertical="center"/>
    </xf>
    <xf numFmtId="41" fontId="32" fillId="0" borderId="35" xfId="1" applyFont="1" applyFill="1" applyBorder="1">
      <alignment vertical="center"/>
    </xf>
    <xf numFmtId="3" fontId="46" fillId="0" borderId="35" xfId="0" applyNumberFormat="1" applyFont="1" applyBorder="1" applyAlignment="1">
      <alignment horizontal="right" vertical="center" wrapText="1"/>
    </xf>
    <xf numFmtId="41" fontId="32" fillId="0" borderId="35" xfId="0" applyNumberFormat="1" applyFont="1" applyBorder="1">
      <alignment vertical="center"/>
    </xf>
    <xf numFmtId="41" fontId="32" fillId="0" borderId="35" xfId="1" applyNumberFormat="1" applyFont="1" applyBorder="1">
      <alignment vertical="center"/>
    </xf>
    <xf numFmtId="0" fontId="32" fillId="0" borderId="36" xfId="0" applyFont="1" applyBorder="1">
      <alignment vertical="center"/>
    </xf>
    <xf numFmtId="41" fontId="32" fillId="0" borderId="37" xfId="1" applyFont="1" applyBorder="1" applyAlignment="1">
      <alignment horizontal="center" vertical="center"/>
    </xf>
    <xf numFmtId="41" fontId="32" fillId="0" borderId="38" xfId="1" applyFont="1" applyFill="1" applyBorder="1">
      <alignment vertical="center"/>
    </xf>
    <xf numFmtId="3" fontId="46" fillId="0" borderId="38" xfId="0" applyNumberFormat="1" applyFont="1" applyBorder="1" applyAlignment="1">
      <alignment horizontal="right" vertical="center" wrapText="1"/>
    </xf>
    <xf numFmtId="41" fontId="32" fillId="0" borderId="38" xfId="0" applyNumberFormat="1" applyFont="1" applyBorder="1">
      <alignment vertical="center"/>
    </xf>
    <xf numFmtId="41" fontId="32" fillId="0" borderId="38" xfId="1" applyNumberFormat="1" applyFont="1" applyBorder="1">
      <alignment vertical="center"/>
    </xf>
    <xf numFmtId="0" fontId="32" fillId="0" borderId="39" xfId="0" applyFont="1" applyBorder="1">
      <alignment vertical="center"/>
    </xf>
    <xf numFmtId="0" fontId="18" fillId="37" borderId="19" xfId="0" applyFont="1" applyFill="1" applyBorder="1" applyAlignment="1">
      <alignment horizontal="center" vertical="center"/>
    </xf>
    <xf numFmtId="41" fontId="18" fillId="37" borderId="18" xfId="1" applyFont="1" applyFill="1" applyBorder="1" applyAlignment="1">
      <alignment horizontal="center" vertical="center"/>
    </xf>
    <xf numFmtId="41" fontId="18" fillId="37" borderId="1" xfId="1" applyFont="1" applyFill="1" applyBorder="1">
      <alignment vertical="center"/>
    </xf>
    <xf numFmtId="3" fontId="18" fillId="37" borderId="19" xfId="0" applyNumberFormat="1" applyFont="1" applyFill="1" applyBorder="1">
      <alignment vertical="center"/>
    </xf>
    <xf numFmtId="0" fontId="3" fillId="0" borderId="41" xfId="2" applyBorder="1">
      <alignment vertical="center"/>
    </xf>
    <xf numFmtId="0" fontId="3" fillId="0" borderId="1" xfId="2" applyBorder="1">
      <alignment vertical="center"/>
    </xf>
    <xf numFmtId="0" fontId="18" fillId="35" borderId="1" xfId="2" applyNumberFormat="1" applyFont="1" applyFill="1" applyBorder="1" applyAlignment="1">
      <alignment horizontal="center" vertical="center"/>
    </xf>
    <xf numFmtId="179" fontId="3" fillId="35" borderId="1" xfId="3" applyNumberFormat="1" applyFont="1" applyFill="1" applyBorder="1" applyAlignment="1">
      <alignment horizontal="right" vertical="center"/>
    </xf>
    <xf numFmtId="0" fontId="18" fillId="0" borderId="1" xfId="2" applyFont="1" applyBorder="1">
      <alignment vertical="center"/>
    </xf>
    <xf numFmtId="0" fontId="3" fillId="35" borderId="1" xfId="2" applyFill="1" applyBorder="1">
      <alignment vertical="center"/>
    </xf>
    <xf numFmtId="0" fontId="33" fillId="35" borderId="1" xfId="2" applyFont="1" applyFill="1" applyBorder="1">
      <alignment vertical="center"/>
    </xf>
    <xf numFmtId="179" fontId="3" fillId="35" borderId="43" xfId="574" applyNumberFormat="1" applyFont="1" applyFill="1" applyBorder="1" applyAlignment="1">
      <alignment horizontal="right" vertical="center"/>
    </xf>
    <xf numFmtId="0" fontId="3" fillId="35" borderId="43" xfId="2" applyFill="1" applyBorder="1">
      <alignment vertical="center"/>
    </xf>
    <xf numFmtId="179" fontId="3" fillId="35" borderId="30" xfId="3" applyNumberFormat="1" applyFont="1" applyFill="1" applyBorder="1" applyAlignment="1">
      <alignment horizontal="right" vertical="center"/>
    </xf>
    <xf numFmtId="179" fontId="3" fillId="35" borderId="29" xfId="3" applyNumberFormat="1" applyFont="1" applyFill="1" applyBorder="1" applyAlignment="1">
      <alignment horizontal="right" vertical="center"/>
    </xf>
    <xf numFmtId="179" fontId="3" fillId="35" borderId="45" xfId="0" applyNumberFormat="1" applyFont="1" applyFill="1" applyBorder="1" applyAlignment="1">
      <alignment horizontal="right" vertical="center"/>
    </xf>
    <xf numFmtId="179" fontId="3" fillId="35" borderId="46" xfId="574" applyNumberFormat="1" applyFont="1" applyFill="1" applyBorder="1" applyAlignment="1">
      <alignment horizontal="right" vertical="center"/>
    </xf>
    <xf numFmtId="0" fontId="18" fillId="35" borderId="30" xfId="2" applyFont="1" applyFill="1" applyBorder="1" applyAlignment="1">
      <alignment horizontal="center" vertical="center"/>
    </xf>
    <xf numFmtId="0" fontId="18" fillId="35" borderId="1" xfId="2" applyFont="1" applyFill="1" applyBorder="1" applyAlignment="1">
      <alignment horizontal="center" vertical="center"/>
    </xf>
    <xf numFmtId="0" fontId="18" fillId="35" borderId="29" xfId="2" applyFont="1" applyFill="1" applyBorder="1" applyAlignment="1">
      <alignment horizontal="center" vertical="center"/>
    </xf>
    <xf numFmtId="0" fontId="18" fillId="35" borderId="1" xfId="2" applyFont="1" applyFill="1" applyBorder="1" applyAlignment="1">
      <alignment horizontal="center" vertical="center"/>
    </xf>
    <xf numFmtId="0" fontId="18" fillId="35" borderId="12" xfId="2" applyFont="1" applyFill="1" applyBorder="1" applyAlignment="1">
      <alignment horizontal="center" vertical="center"/>
    </xf>
    <xf numFmtId="3" fontId="44" fillId="35" borderId="47" xfId="0" applyNumberFormat="1" applyFont="1" applyFill="1" applyBorder="1" applyAlignment="1">
      <alignment horizontal="right" vertical="center" wrapText="1"/>
    </xf>
    <xf numFmtId="3" fontId="44" fillId="35" borderId="48" xfId="0" applyNumberFormat="1" applyFont="1" applyFill="1" applyBorder="1" applyAlignment="1">
      <alignment horizontal="right" vertical="center" wrapText="1"/>
    </xf>
    <xf numFmtId="3" fontId="44" fillId="35" borderId="49" xfId="0" applyNumberFormat="1" applyFont="1" applyFill="1" applyBorder="1" applyAlignment="1">
      <alignment horizontal="right" vertical="center" wrapText="1"/>
    </xf>
    <xf numFmtId="3" fontId="44" fillId="35" borderId="50" xfId="0" applyNumberFormat="1" applyFont="1" applyFill="1" applyBorder="1" applyAlignment="1">
      <alignment horizontal="right" vertical="center" wrapText="1"/>
    </xf>
    <xf numFmtId="0" fontId="3" fillId="35" borderId="41" xfId="2" applyFill="1" applyBorder="1">
      <alignment vertical="center"/>
    </xf>
    <xf numFmtId="0" fontId="18" fillId="35" borderId="1" xfId="2" applyNumberFormat="1" applyFont="1" applyFill="1" applyBorder="1" applyAlignment="1">
      <alignment horizontal="center" vertical="center"/>
    </xf>
    <xf numFmtId="0" fontId="47" fillId="35" borderId="51" xfId="0" applyFont="1" applyFill="1" applyBorder="1" applyAlignment="1">
      <alignment horizontal="center" vertical="center" wrapText="1"/>
    </xf>
    <xf numFmtId="0" fontId="47" fillId="35" borderId="52" xfId="0" applyFont="1" applyFill="1" applyBorder="1" applyAlignment="1">
      <alignment horizontal="center" vertical="center" wrapText="1"/>
    </xf>
    <xf numFmtId="0" fontId="47" fillId="35" borderId="53" xfId="0" applyFont="1" applyFill="1" applyBorder="1" applyAlignment="1">
      <alignment horizontal="center" vertical="center" wrapText="1"/>
    </xf>
    <xf numFmtId="3" fontId="44" fillId="35" borderId="54" xfId="0" applyNumberFormat="1" applyFont="1" applyFill="1" applyBorder="1" applyAlignment="1">
      <alignment horizontal="right" vertical="center" wrapText="1"/>
    </xf>
    <xf numFmtId="3" fontId="44" fillId="35" borderId="55" xfId="0" applyNumberFormat="1" applyFont="1" applyFill="1" applyBorder="1" applyAlignment="1">
      <alignment horizontal="right" vertical="center" wrapText="1"/>
    </xf>
    <xf numFmtId="0" fontId="18" fillId="35" borderId="14" xfId="2" applyFont="1" applyFill="1" applyBorder="1" applyAlignment="1">
      <alignment horizontal="center" vertical="center"/>
    </xf>
    <xf numFmtId="179" fontId="3" fillId="35" borderId="14" xfId="3" applyNumberFormat="1" applyFont="1" applyFill="1" applyBorder="1" applyAlignment="1">
      <alignment horizontal="right" vertical="center"/>
    </xf>
    <xf numFmtId="179" fontId="3" fillId="35" borderId="1" xfId="2" applyNumberFormat="1" applyFont="1" applyFill="1" applyBorder="1" applyAlignment="1">
      <alignment horizontal="right" vertical="center"/>
    </xf>
    <xf numFmtId="179" fontId="3" fillId="35" borderId="44" xfId="3" applyNumberFormat="1" applyFont="1" applyFill="1" applyBorder="1" applyAlignment="1">
      <alignment horizontal="right" vertical="center"/>
    </xf>
    <xf numFmtId="0" fontId="3" fillId="35" borderId="1" xfId="2" applyFont="1" applyFill="1" applyBorder="1" applyAlignment="1">
      <alignment horizontal="right" vertical="center"/>
    </xf>
    <xf numFmtId="41" fontId="3" fillId="35" borderId="1" xfId="1" applyFont="1" applyFill="1" applyBorder="1" applyAlignment="1">
      <alignment horizontal="right" vertical="center"/>
    </xf>
    <xf numFmtId="41" fontId="3" fillId="35" borderId="19" xfId="1" applyFont="1" applyFill="1" applyBorder="1" applyAlignment="1">
      <alignment horizontal="right" vertical="center"/>
    </xf>
    <xf numFmtId="41" fontId="3" fillId="35" borderId="1" xfId="2" applyNumberFormat="1" applyFont="1" applyFill="1" applyBorder="1" applyAlignment="1">
      <alignment horizontal="right" vertical="center"/>
    </xf>
    <xf numFmtId="0" fontId="33" fillId="35" borderId="1" xfId="2" applyFont="1" applyFill="1" applyBorder="1" applyAlignment="1">
      <alignment horizontal="right" vertical="center"/>
    </xf>
    <xf numFmtId="0" fontId="3" fillId="35" borderId="43" xfId="2" applyFont="1" applyFill="1" applyBorder="1" applyAlignment="1">
      <alignment horizontal="right" vertical="center"/>
    </xf>
    <xf numFmtId="41" fontId="3" fillId="35" borderId="43" xfId="2" applyNumberFormat="1" applyFont="1" applyFill="1" applyBorder="1" applyAlignment="1">
      <alignment horizontal="right" vertical="center"/>
    </xf>
    <xf numFmtId="41" fontId="3" fillId="35" borderId="21" xfId="1" applyFont="1" applyFill="1" applyBorder="1" applyAlignment="1">
      <alignment horizontal="right" vertical="center"/>
    </xf>
    <xf numFmtId="3" fontId="3" fillId="0" borderId="0" xfId="2" applyNumberFormat="1">
      <alignment vertical="center"/>
    </xf>
    <xf numFmtId="0" fontId="8" fillId="0" borderId="57" xfId="2" applyFont="1" applyBorder="1">
      <alignment vertical="center"/>
    </xf>
    <xf numFmtId="3" fontId="48" fillId="0" borderId="58" xfId="0" applyNumberFormat="1" applyFont="1" applyBorder="1" applyAlignment="1">
      <alignment horizontal="justify" vertical="center" wrapText="1"/>
    </xf>
    <xf numFmtId="0" fontId="48" fillId="0" borderId="59" xfId="0" applyFont="1" applyBorder="1" applyAlignment="1">
      <alignment horizontal="justify" vertical="center" wrapText="1"/>
    </xf>
    <xf numFmtId="3" fontId="48" fillId="0" borderId="59" xfId="0" applyNumberFormat="1" applyFont="1" applyBorder="1" applyAlignment="1">
      <alignment horizontal="justify" vertical="center" wrapText="1"/>
    </xf>
    <xf numFmtId="3" fontId="48" fillId="0" borderId="60" xfId="0" applyNumberFormat="1" applyFont="1" applyBorder="1" applyAlignment="1">
      <alignment horizontal="justify" vertical="center" wrapText="1"/>
    </xf>
    <xf numFmtId="0" fontId="28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right" vertical="center"/>
    </xf>
    <xf numFmtId="0" fontId="18" fillId="37" borderId="40" xfId="0" applyFont="1" applyFill="1" applyBorder="1" applyAlignment="1">
      <alignment horizontal="center" vertical="center"/>
    </xf>
    <xf numFmtId="0" fontId="18" fillId="37" borderId="18" xfId="0" applyFont="1" applyFill="1" applyBorder="1" applyAlignment="1">
      <alignment horizontal="center" vertical="center"/>
    </xf>
    <xf numFmtId="0" fontId="18" fillId="37" borderId="41" xfId="0" applyFont="1" applyFill="1" applyBorder="1" applyAlignment="1">
      <alignment horizontal="center" vertical="center"/>
    </xf>
    <xf numFmtId="0" fontId="18" fillId="37" borderId="42" xfId="0" applyFont="1" applyFill="1" applyBorder="1" applyAlignment="1">
      <alignment horizontal="center" vertical="center"/>
    </xf>
    <xf numFmtId="0" fontId="18" fillId="36" borderId="12" xfId="0" applyFont="1" applyFill="1" applyBorder="1" applyAlignment="1">
      <alignment horizontal="center" vertical="center"/>
    </xf>
    <xf numFmtId="0" fontId="18" fillId="36" borderId="16" xfId="0" applyFont="1" applyFill="1" applyBorder="1" applyAlignment="1">
      <alignment horizontal="center" vertical="center"/>
    </xf>
    <xf numFmtId="0" fontId="18" fillId="36" borderId="17" xfId="0" applyFont="1" applyFill="1" applyBorder="1" applyAlignment="1">
      <alignment horizontal="center" vertical="center"/>
    </xf>
    <xf numFmtId="0" fontId="18" fillId="36" borderId="13" xfId="0" applyFont="1" applyFill="1" applyBorder="1" applyAlignment="1">
      <alignment horizontal="center" vertical="center"/>
    </xf>
    <xf numFmtId="0" fontId="18" fillId="36" borderId="14" xfId="0" applyFont="1" applyFill="1" applyBorder="1" applyAlignment="1">
      <alignment horizontal="center" vertical="center"/>
    </xf>
    <xf numFmtId="0" fontId="18" fillId="36" borderId="1" xfId="0" applyFont="1" applyFill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18" fillId="38" borderId="24" xfId="2" applyFont="1" applyFill="1" applyBorder="1" applyAlignment="1">
      <alignment horizontal="center" vertical="center"/>
    </xf>
    <xf numFmtId="0" fontId="18" fillId="38" borderId="25" xfId="2" applyFont="1" applyFill="1" applyBorder="1" applyAlignment="1">
      <alignment horizontal="center" vertical="center"/>
    </xf>
    <xf numFmtId="0" fontId="18" fillId="38" borderId="26" xfId="2" applyFont="1" applyFill="1" applyBorder="1" applyAlignment="1">
      <alignment horizontal="center" vertical="center"/>
    </xf>
    <xf numFmtId="0" fontId="18" fillId="38" borderId="27" xfId="2" applyFont="1" applyFill="1" applyBorder="1" applyAlignment="1">
      <alignment horizontal="center" vertical="center"/>
    </xf>
    <xf numFmtId="0" fontId="18" fillId="38" borderId="28" xfId="2" applyFont="1" applyFill="1" applyBorder="1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8" fillId="0" borderId="56" xfId="2" applyFont="1" applyBorder="1" applyAlignment="1">
      <alignment horizontal="center" vertical="center" wrapText="1"/>
    </xf>
    <xf numFmtId="0" fontId="8" fillId="0" borderId="57" xfId="2" applyFont="1" applyBorder="1" applyAlignment="1">
      <alignment horizontal="center" vertical="center"/>
    </xf>
    <xf numFmtId="0" fontId="18" fillId="35" borderId="1" xfId="2" applyFont="1" applyFill="1" applyBorder="1" applyAlignment="1">
      <alignment horizontal="center" vertical="center"/>
    </xf>
    <xf numFmtId="0" fontId="18" fillId="35" borderId="41" xfId="2" applyNumberFormat="1" applyFont="1" applyFill="1" applyBorder="1" applyAlignment="1">
      <alignment horizontal="center" vertical="center"/>
    </xf>
    <xf numFmtId="0" fontId="18" fillId="35" borderId="1" xfId="2" applyNumberFormat="1" applyFont="1" applyFill="1" applyBorder="1" applyAlignment="1">
      <alignment horizontal="center" vertical="center"/>
    </xf>
    <xf numFmtId="0" fontId="18" fillId="35" borderId="42" xfId="2" applyFont="1" applyFill="1" applyBorder="1" applyAlignment="1">
      <alignment horizontal="center" vertical="center"/>
    </xf>
    <xf numFmtId="0" fontId="18" fillId="35" borderId="19" xfId="2" applyFont="1" applyFill="1" applyBorder="1" applyAlignment="1">
      <alignment horizontal="center" vertical="center"/>
    </xf>
    <xf numFmtId="0" fontId="18" fillId="35" borderId="12" xfId="2" applyFont="1" applyFill="1" applyBorder="1" applyAlignment="1">
      <alignment horizontal="center" vertical="center"/>
    </xf>
    <xf numFmtId="0" fontId="18" fillId="35" borderId="30" xfId="2" applyFont="1" applyFill="1" applyBorder="1" applyAlignment="1">
      <alignment horizontal="center" vertical="center"/>
    </xf>
    <xf numFmtId="0" fontId="18" fillId="35" borderId="29" xfId="2" applyFont="1" applyFill="1" applyBorder="1" applyAlignment="1">
      <alignment horizontal="center" vertical="center"/>
    </xf>
    <xf numFmtId="0" fontId="18" fillId="35" borderId="18" xfId="2" applyFont="1" applyFill="1" applyBorder="1" applyAlignment="1">
      <alignment horizontal="center" vertical="center"/>
    </xf>
    <xf numFmtId="0" fontId="18" fillId="35" borderId="14" xfId="2" applyFont="1" applyFill="1" applyBorder="1" applyAlignment="1">
      <alignment horizontal="center" vertical="center"/>
    </xf>
    <xf numFmtId="0" fontId="45" fillId="35" borderId="40" xfId="2" applyFont="1" applyFill="1" applyBorder="1" applyAlignment="1">
      <alignment horizontal="center" vertical="center"/>
    </xf>
    <xf numFmtId="0" fontId="45" fillId="35" borderId="41" xfId="2" applyFont="1" applyFill="1" applyBorder="1" applyAlignment="1">
      <alignment horizontal="center" vertical="center"/>
    </xf>
    <xf numFmtId="0" fontId="18" fillId="40" borderId="41" xfId="2" applyFont="1" applyFill="1" applyBorder="1" applyAlignment="1">
      <alignment horizontal="center" vertical="center" wrapText="1"/>
    </xf>
    <xf numFmtId="0" fontId="18" fillId="40" borderId="1" xfId="2" applyFont="1" applyFill="1" applyBorder="1" applyAlignment="1">
      <alignment horizontal="center" vertical="center"/>
    </xf>
    <xf numFmtId="0" fontId="18" fillId="40" borderId="1" xfId="2" applyNumberFormat="1" applyFont="1" applyFill="1" applyBorder="1" applyAlignment="1">
      <alignment horizontal="center" vertical="center"/>
    </xf>
    <xf numFmtId="3" fontId="44" fillId="40" borderId="1" xfId="0" applyNumberFormat="1" applyFont="1" applyFill="1" applyBorder="1" applyAlignment="1">
      <alignment horizontal="right" vertical="center" wrapText="1"/>
    </xf>
    <xf numFmtId="3" fontId="49" fillId="40" borderId="1" xfId="0" applyNumberFormat="1" applyFont="1" applyFill="1" applyBorder="1" applyAlignment="1">
      <alignment horizontal="right" vertical="center" wrapText="1"/>
    </xf>
    <xf numFmtId="3" fontId="44" fillId="40" borderId="43" xfId="0" applyNumberFormat="1" applyFont="1" applyFill="1" applyBorder="1" applyAlignment="1">
      <alignment horizontal="right" vertical="center" wrapText="1"/>
    </xf>
    <xf numFmtId="3" fontId="49" fillId="40" borderId="43" xfId="0" applyNumberFormat="1" applyFont="1" applyFill="1" applyBorder="1" applyAlignment="1">
      <alignment horizontal="right" vertical="center" wrapText="1"/>
    </xf>
  </cellXfs>
  <cellStyles count="740">
    <cellStyle name="20% - 강조색1 10" xfId="4"/>
    <cellStyle name="20% - 강조색1 11" xfId="5"/>
    <cellStyle name="20% - 강조색1 12" xfId="6"/>
    <cellStyle name="20% - 강조색1 13" xfId="7"/>
    <cellStyle name="20% - 강조색1 2" xfId="8"/>
    <cellStyle name="20% - 강조색1 3" xfId="9"/>
    <cellStyle name="20% - 강조색1 4" xfId="10"/>
    <cellStyle name="20% - 강조색1 5" xfId="11"/>
    <cellStyle name="20% - 강조색1 6" xfId="12"/>
    <cellStyle name="20% - 강조색1 7" xfId="13"/>
    <cellStyle name="20% - 강조색1 8" xfId="14"/>
    <cellStyle name="20% - 강조색1 9" xfId="15"/>
    <cellStyle name="20% - 강조색2 10" xfId="16"/>
    <cellStyle name="20% - 강조색2 11" xfId="17"/>
    <cellStyle name="20% - 강조색2 12" xfId="18"/>
    <cellStyle name="20% - 강조색2 13" xfId="19"/>
    <cellStyle name="20% - 강조색2 2" xfId="20"/>
    <cellStyle name="20% - 강조색2 3" xfId="21"/>
    <cellStyle name="20% - 강조색2 4" xfId="22"/>
    <cellStyle name="20% - 강조색2 5" xfId="23"/>
    <cellStyle name="20% - 강조색2 6" xfId="24"/>
    <cellStyle name="20% - 강조색2 7" xfId="25"/>
    <cellStyle name="20% - 강조색2 8" xfId="26"/>
    <cellStyle name="20% - 강조색2 9" xfId="27"/>
    <cellStyle name="20% - 강조색3 10" xfId="28"/>
    <cellStyle name="20% - 강조색3 11" xfId="29"/>
    <cellStyle name="20% - 강조색3 12" xfId="30"/>
    <cellStyle name="20% - 강조색3 13" xfId="31"/>
    <cellStyle name="20% - 강조색3 2" xfId="32"/>
    <cellStyle name="20% - 강조색3 3" xfId="33"/>
    <cellStyle name="20% - 강조색3 4" xfId="34"/>
    <cellStyle name="20% - 강조색3 5" xfId="35"/>
    <cellStyle name="20% - 강조색3 6" xfId="36"/>
    <cellStyle name="20% - 강조색3 7" xfId="37"/>
    <cellStyle name="20% - 강조색3 8" xfId="38"/>
    <cellStyle name="20% - 강조색3 9" xfId="39"/>
    <cellStyle name="20% - 강조색4 10" xfId="40"/>
    <cellStyle name="20% - 강조색4 11" xfId="41"/>
    <cellStyle name="20% - 강조색4 12" xfId="42"/>
    <cellStyle name="20% - 강조색4 13" xfId="43"/>
    <cellStyle name="20% - 강조색4 2" xfId="44"/>
    <cellStyle name="20% - 강조색4 3" xfId="45"/>
    <cellStyle name="20% - 강조색4 4" xfId="46"/>
    <cellStyle name="20% - 강조색4 5" xfId="47"/>
    <cellStyle name="20% - 강조색4 6" xfId="48"/>
    <cellStyle name="20% - 강조색4 7" xfId="49"/>
    <cellStyle name="20% - 강조색4 8" xfId="50"/>
    <cellStyle name="20% - 강조색4 9" xfId="51"/>
    <cellStyle name="20% - 강조색5 10" xfId="52"/>
    <cellStyle name="20% - 강조색5 11" xfId="53"/>
    <cellStyle name="20% - 강조색5 12" xfId="54"/>
    <cellStyle name="20% - 강조색5 13" xfId="55"/>
    <cellStyle name="20% - 강조색5 2" xfId="56"/>
    <cellStyle name="20% - 강조색5 3" xfId="57"/>
    <cellStyle name="20% - 강조색5 4" xfId="58"/>
    <cellStyle name="20% - 강조색5 5" xfId="59"/>
    <cellStyle name="20% - 강조색5 6" xfId="60"/>
    <cellStyle name="20% - 강조색5 7" xfId="61"/>
    <cellStyle name="20% - 강조색5 8" xfId="62"/>
    <cellStyle name="20% - 강조색5 9" xfId="63"/>
    <cellStyle name="20% - 강조색6 10" xfId="64"/>
    <cellStyle name="20% - 강조색6 11" xfId="65"/>
    <cellStyle name="20% - 강조색6 12" xfId="66"/>
    <cellStyle name="20% - 강조색6 13" xfId="67"/>
    <cellStyle name="20% - 강조색6 2" xfId="68"/>
    <cellStyle name="20% - 강조색6 3" xfId="69"/>
    <cellStyle name="20% - 강조색6 4" xfId="70"/>
    <cellStyle name="20% - 강조색6 5" xfId="71"/>
    <cellStyle name="20% - 강조색6 6" xfId="72"/>
    <cellStyle name="20% - 강조색6 7" xfId="73"/>
    <cellStyle name="20% - 강조색6 8" xfId="74"/>
    <cellStyle name="20% - 강조색6 9" xfId="75"/>
    <cellStyle name="40% - 강조색1 10" xfId="76"/>
    <cellStyle name="40% - 강조색1 11" xfId="77"/>
    <cellStyle name="40% - 강조색1 12" xfId="78"/>
    <cellStyle name="40% - 강조색1 13" xfId="79"/>
    <cellStyle name="40% - 강조색1 2" xfId="80"/>
    <cellStyle name="40% - 강조색1 3" xfId="81"/>
    <cellStyle name="40% - 강조색1 4" xfId="82"/>
    <cellStyle name="40% - 강조색1 5" xfId="83"/>
    <cellStyle name="40% - 강조색1 6" xfId="84"/>
    <cellStyle name="40% - 강조색1 7" xfId="85"/>
    <cellStyle name="40% - 강조색1 8" xfId="86"/>
    <cellStyle name="40% - 강조색1 9" xfId="87"/>
    <cellStyle name="40% - 강조색2 10" xfId="88"/>
    <cellStyle name="40% - 강조색2 11" xfId="89"/>
    <cellStyle name="40% - 강조색2 12" xfId="90"/>
    <cellStyle name="40% - 강조색2 13" xfId="91"/>
    <cellStyle name="40% - 강조색2 2" xfId="92"/>
    <cellStyle name="40% - 강조색2 3" xfId="93"/>
    <cellStyle name="40% - 강조색2 4" xfId="94"/>
    <cellStyle name="40% - 강조색2 5" xfId="95"/>
    <cellStyle name="40% - 강조색2 6" xfId="96"/>
    <cellStyle name="40% - 강조색2 7" xfId="97"/>
    <cellStyle name="40% - 강조색2 8" xfId="98"/>
    <cellStyle name="40% - 강조색2 9" xfId="99"/>
    <cellStyle name="40% - 강조색3 10" xfId="100"/>
    <cellStyle name="40% - 강조색3 11" xfId="101"/>
    <cellStyle name="40% - 강조색3 12" xfId="102"/>
    <cellStyle name="40% - 강조색3 13" xfId="103"/>
    <cellStyle name="40% - 강조색3 2" xfId="104"/>
    <cellStyle name="40% - 강조색3 3" xfId="105"/>
    <cellStyle name="40% - 강조색3 4" xfId="106"/>
    <cellStyle name="40% - 강조색3 5" xfId="107"/>
    <cellStyle name="40% - 강조색3 6" xfId="108"/>
    <cellStyle name="40% - 강조색3 7" xfId="109"/>
    <cellStyle name="40% - 강조색3 8" xfId="110"/>
    <cellStyle name="40% - 강조색3 9" xfId="111"/>
    <cellStyle name="40% - 강조색4 10" xfId="112"/>
    <cellStyle name="40% - 강조색4 11" xfId="113"/>
    <cellStyle name="40% - 강조색4 12" xfId="114"/>
    <cellStyle name="40% - 강조색4 13" xfId="115"/>
    <cellStyle name="40% - 강조색4 2" xfId="116"/>
    <cellStyle name="40% - 강조색4 3" xfId="117"/>
    <cellStyle name="40% - 강조색4 4" xfId="118"/>
    <cellStyle name="40% - 강조색4 5" xfId="119"/>
    <cellStyle name="40% - 강조색4 6" xfId="120"/>
    <cellStyle name="40% - 강조색4 7" xfId="121"/>
    <cellStyle name="40% - 강조색4 8" xfId="122"/>
    <cellStyle name="40% - 강조색4 9" xfId="123"/>
    <cellStyle name="40% - 강조색5 10" xfId="124"/>
    <cellStyle name="40% - 강조색5 11" xfId="125"/>
    <cellStyle name="40% - 강조색5 12" xfId="126"/>
    <cellStyle name="40% - 강조색5 13" xfId="127"/>
    <cellStyle name="40% - 강조색5 2" xfId="128"/>
    <cellStyle name="40% - 강조색5 3" xfId="129"/>
    <cellStyle name="40% - 강조색5 4" xfId="130"/>
    <cellStyle name="40% - 강조색5 5" xfId="131"/>
    <cellStyle name="40% - 강조색5 6" xfId="132"/>
    <cellStyle name="40% - 강조색5 7" xfId="133"/>
    <cellStyle name="40% - 강조색5 8" xfId="134"/>
    <cellStyle name="40% - 강조색5 9" xfId="135"/>
    <cellStyle name="40% - 강조색6 10" xfId="136"/>
    <cellStyle name="40% - 강조색6 11" xfId="137"/>
    <cellStyle name="40% - 강조색6 12" xfId="138"/>
    <cellStyle name="40% - 강조색6 13" xfId="139"/>
    <cellStyle name="40% - 강조색6 2" xfId="140"/>
    <cellStyle name="40% - 강조색6 3" xfId="141"/>
    <cellStyle name="40% - 강조색6 4" xfId="142"/>
    <cellStyle name="40% - 강조색6 5" xfId="143"/>
    <cellStyle name="40% - 강조색6 6" xfId="144"/>
    <cellStyle name="40% - 강조색6 7" xfId="145"/>
    <cellStyle name="40% - 강조색6 8" xfId="146"/>
    <cellStyle name="40% - 강조색6 9" xfId="147"/>
    <cellStyle name="60% - 강조색1 10" xfId="148"/>
    <cellStyle name="60% - 강조색1 11" xfId="149"/>
    <cellStyle name="60% - 강조색1 12" xfId="150"/>
    <cellStyle name="60% - 강조색1 13" xfId="151"/>
    <cellStyle name="60% - 강조색1 2" xfId="152"/>
    <cellStyle name="60% - 강조색1 3" xfId="153"/>
    <cellStyle name="60% - 강조색1 4" xfId="154"/>
    <cellStyle name="60% - 강조색1 5" xfId="155"/>
    <cellStyle name="60% - 강조색1 6" xfId="156"/>
    <cellStyle name="60% - 강조색1 7" xfId="157"/>
    <cellStyle name="60% - 강조색1 8" xfId="158"/>
    <cellStyle name="60% - 강조색1 9" xfId="159"/>
    <cellStyle name="60% - 강조색2 10" xfId="160"/>
    <cellStyle name="60% - 강조색2 11" xfId="161"/>
    <cellStyle name="60% - 강조색2 12" xfId="162"/>
    <cellStyle name="60% - 강조색2 13" xfId="163"/>
    <cellStyle name="60% - 강조색2 2" xfId="164"/>
    <cellStyle name="60% - 강조색2 3" xfId="165"/>
    <cellStyle name="60% - 강조색2 4" xfId="166"/>
    <cellStyle name="60% - 강조색2 5" xfId="167"/>
    <cellStyle name="60% - 강조색2 6" xfId="168"/>
    <cellStyle name="60% - 강조색2 7" xfId="169"/>
    <cellStyle name="60% - 강조색2 8" xfId="170"/>
    <cellStyle name="60% - 강조색2 9" xfId="171"/>
    <cellStyle name="60% - 강조색3 10" xfId="172"/>
    <cellStyle name="60% - 강조색3 11" xfId="173"/>
    <cellStyle name="60% - 강조색3 12" xfId="174"/>
    <cellStyle name="60% - 강조색3 13" xfId="175"/>
    <cellStyle name="60% - 강조색3 2" xfId="176"/>
    <cellStyle name="60% - 강조색3 3" xfId="177"/>
    <cellStyle name="60% - 강조색3 4" xfId="178"/>
    <cellStyle name="60% - 강조색3 5" xfId="179"/>
    <cellStyle name="60% - 강조색3 6" xfId="180"/>
    <cellStyle name="60% - 강조색3 7" xfId="181"/>
    <cellStyle name="60% - 강조색3 8" xfId="182"/>
    <cellStyle name="60% - 강조색3 9" xfId="183"/>
    <cellStyle name="60% - 강조색4 10" xfId="184"/>
    <cellStyle name="60% - 강조색4 11" xfId="185"/>
    <cellStyle name="60% - 강조색4 12" xfId="186"/>
    <cellStyle name="60% - 강조색4 13" xfId="187"/>
    <cellStyle name="60% - 강조색4 2" xfId="188"/>
    <cellStyle name="60% - 강조색4 3" xfId="189"/>
    <cellStyle name="60% - 강조색4 4" xfId="190"/>
    <cellStyle name="60% - 강조색4 5" xfId="191"/>
    <cellStyle name="60% - 강조색4 6" xfId="192"/>
    <cellStyle name="60% - 강조색4 7" xfId="193"/>
    <cellStyle name="60% - 강조색4 8" xfId="194"/>
    <cellStyle name="60% - 강조색4 9" xfId="195"/>
    <cellStyle name="60% - 강조색5 10" xfId="196"/>
    <cellStyle name="60% - 강조색5 11" xfId="197"/>
    <cellStyle name="60% - 강조색5 12" xfId="198"/>
    <cellStyle name="60% - 강조색5 13" xfId="199"/>
    <cellStyle name="60% - 강조색5 2" xfId="200"/>
    <cellStyle name="60% - 강조색5 3" xfId="201"/>
    <cellStyle name="60% - 강조색5 4" xfId="202"/>
    <cellStyle name="60% - 강조색5 5" xfId="203"/>
    <cellStyle name="60% - 강조색5 6" xfId="204"/>
    <cellStyle name="60% - 강조색5 7" xfId="205"/>
    <cellStyle name="60% - 강조색5 8" xfId="206"/>
    <cellStyle name="60% - 강조색5 9" xfId="207"/>
    <cellStyle name="60% - 강조색6 10" xfId="208"/>
    <cellStyle name="60% - 강조색6 11" xfId="209"/>
    <cellStyle name="60% - 강조색6 12" xfId="210"/>
    <cellStyle name="60% - 강조색6 13" xfId="211"/>
    <cellStyle name="60% - 강조색6 2" xfId="212"/>
    <cellStyle name="60% - 강조색6 3" xfId="213"/>
    <cellStyle name="60% - 강조색6 4" xfId="214"/>
    <cellStyle name="60% - 강조색6 5" xfId="215"/>
    <cellStyle name="60% - 강조색6 6" xfId="216"/>
    <cellStyle name="60% - 강조색6 7" xfId="217"/>
    <cellStyle name="60% - 강조색6 8" xfId="218"/>
    <cellStyle name="60% - 강조색6 9" xfId="219"/>
    <cellStyle name="강조색1 10" xfId="220"/>
    <cellStyle name="강조색1 11" xfId="221"/>
    <cellStyle name="강조색1 12" xfId="222"/>
    <cellStyle name="강조색1 13" xfId="223"/>
    <cellStyle name="강조색1 2" xfId="224"/>
    <cellStyle name="강조색1 3" xfId="225"/>
    <cellStyle name="강조색1 4" xfId="226"/>
    <cellStyle name="강조색1 5" xfId="227"/>
    <cellStyle name="강조색1 6" xfId="228"/>
    <cellStyle name="강조색1 7" xfId="229"/>
    <cellStyle name="강조색1 8" xfId="230"/>
    <cellStyle name="강조색1 9" xfId="231"/>
    <cellStyle name="강조색2 10" xfId="232"/>
    <cellStyle name="강조색2 11" xfId="233"/>
    <cellStyle name="강조색2 12" xfId="234"/>
    <cellStyle name="강조색2 13" xfId="235"/>
    <cellStyle name="강조색2 2" xfId="236"/>
    <cellStyle name="강조색2 3" xfId="237"/>
    <cellStyle name="강조색2 4" xfId="238"/>
    <cellStyle name="강조색2 5" xfId="239"/>
    <cellStyle name="강조색2 6" xfId="240"/>
    <cellStyle name="강조색2 7" xfId="241"/>
    <cellStyle name="강조색2 8" xfId="242"/>
    <cellStyle name="강조색2 9" xfId="243"/>
    <cellStyle name="강조색3 10" xfId="244"/>
    <cellStyle name="강조색3 11" xfId="245"/>
    <cellStyle name="강조색3 12" xfId="246"/>
    <cellStyle name="강조색3 13" xfId="247"/>
    <cellStyle name="강조색3 2" xfId="248"/>
    <cellStyle name="강조색3 3" xfId="249"/>
    <cellStyle name="강조색3 4" xfId="250"/>
    <cellStyle name="강조색3 5" xfId="251"/>
    <cellStyle name="강조색3 6" xfId="252"/>
    <cellStyle name="강조색3 7" xfId="253"/>
    <cellStyle name="강조색3 8" xfId="254"/>
    <cellStyle name="강조색3 9" xfId="255"/>
    <cellStyle name="강조색4 10" xfId="256"/>
    <cellStyle name="강조색4 11" xfId="257"/>
    <cellStyle name="강조색4 12" xfId="258"/>
    <cellStyle name="강조색4 13" xfId="259"/>
    <cellStyle name="강조색4 2" xfId="260"/>
    <cellStyle name="강조색4 3" xfId="261"/>
    <cellStyle name="강조색4 4" xfId="262"/>
    <cellStyle name="강조색4 5" xfId="263"/>
    <cellStyle name="강조색4 6" xfId="264"/>
    <cellStyle name="강조색4 7" xfId="265"/>
    <cellStyle name="강조색4 8" xfId="266"/>
    <cellStyle name="강조색4 9" xfId="267"/>
    <cellStyle name="강조색5 10" xfId="268"/>
    <cellStyle name="강조색5 11" xfId="269"/>
    <cellStyle name="강조색5 12" xfId="270"/>
    <cellStyle name="강조색5 13" xfId="271"/>
    <cellStyle name="강조색5 2" xfId="272"/>
    <cellStyle name="강조색5 3" xfId="273"/>
    <cellStyle name="강조색5 4" xfId="274"/>
    <cellStyle name="강조색5 5" xfId="275"/>
    <cellStyle name="강조색5 6" xfId="276"/>
    <cellStyle name="강조색5 7" xfId="277"/>
    <cellStyle name="강조색5 8" xfId="278"/>
    <cellStyle name="강조색5 9" xfId="279"/>
    <cellStyle name="강조색6 10" xfId="280"/>
    <cellStyle name="강조색6 11" xfId="281"/>
    <cellStyle name="강조색6 12" xfId="282"/>
    <cellStyle name="강조색6 13" xfId="283"/>
    <cellStyle name="강조색6 2" xfId="284"/>
    <cellStyle name="강조색6 3" xfId="285"/>
    <cellStyle name="강조색6 4" xfId="286"/>
    <cellStyle name="강조색6 5" xfId="287"/>
    <cellStyle name="강조색6 6" xfId="288"/>
    <cellStyle name="강조색6 7" xfId="289"/>
    <cellStyle name="강조색6 8" xfId="290"/>
    <cellStyle name="강조색6 9" xfId="291"/>
    <cellStyle name="경고문 10" xfId="292"/>
    <cellStyle name="경고문 11" xfId="293"/>
    <cellStyle name="경고문 12" xfId="294"/>
    <cellStyle name="경고문 13" xfId="295"/>
    <cellStyle name="경고문 2" xfId="296"/>
    <cellStyle name="경고문 3" xfId="297"/>
    <cellStyle name="경고문 4" xfId="298"/>
    <cellStyle name="경고문 5" xfId="299"/>
    <cellStyle name="경고문 6" xfId="300"/>
    <cellStyle name="경고문 7" xfId="301"/>
    <cellStyle name="경고문 8" xfId="302"/>
    <cellStyle name="경고문 9" xfId="303"/>
    <cellStyle name="계산 10" xfId="304"/>
    <cellStyle name="계산 11" xfId="305"/>
    <cellStyle name="계산 12" xfId="306"/>
    <cellStyle name="계산 13" xfId="307"/>
    <cellStyle name="계산 2" xfId="308"/>
    <cellStyle name="계산 3" xfId="309"/>
    <cellStyle name="계산 4" xfId="310"/>
    <cellStyle name="계산 5" xfId="311"/>
    <cellStyle name="계산 6" xfId="312"/>
    <cellStyle name="계산 7" xfId="313"/>
    <cellStyle name="계산 8" xfId="314"/>
    <cellStyle name="계산 9" xfId="315"/>
    <cellStyle name="나쁨 10" xfId="316"/>
    <cellStyle name="나쁨 11" xfId="317"/>
    <cellStyle name="나쁨 12" xfId="318"/>
    <cellStyle name="나쁨 13" xfId="319"/>
    <cellStyle name="나쁨 2" xfId="320"/>
    <cellStyle name="나쁨 3" xfId="321"/>
    <cellStyle name="나쁨 4" xfId="322"/>
    <cellStyle name="나쁨 5" xfId="323"/>
    <cellStyle name="나쁨 6" xfId="324"/>
    <cellStyle name="나쁨 7" xfId="325"/>
    <cellStyle name="나쁨 8" xfId="326"/>
    <cellStyle name="나쁨 9" xfId="327"/>
    <cellStyle name="메모 10" xfId="328"/>
    <cellStyle name="메모 11" xfId="329"/>
    <cellStyle name="메모 12" xfId="330"/>
    <cellStyle name="메모 13" xfId="331"/>
    <cellStyle name="메모 14" xfId="332"/>
    <cellStyle name="메모 2" xfId="333"/>
    <cellStyle name="메모 3" xfId="334"/>
    <cellStyle name="메모 4" xfId="335"/>
    <cellStyle name="메모 5" xfId="336"/>
    <cellStyle name="메모 6" xfId="337"/>
    <cellStyle name="메모 7" xfId="338"/>
    <cellStyle name="메모 8" xfId="339"/>
    <cellStyle name="메모 9" xfId="340"/>
    <cellStyle name="백분율 10" xfId="341"/>
    <cellStyle name="백분율 11" xfId="342"/>
    <cellStyle name="백분율 12" xfId="343"/>
    <cellStyle name="백분율 13" xfId="344"/>
    <cellStyle name="백분율 14" xfId="345"/>
    <cellStyle name="백분율 15" xfId="346"/>
    <cellStyle name="백분율 2" xfId="347"/>
    <cellStyle name="백분율 2 2" xfId="348"/>
    <cellStyle name="백분율 2 3" xfId="349"/>
    <cellStyle name="백분율 3" xfId="350"/>
    <cellStyle name="백분율 3 2" xfId="351"/>
    <cellStyle name="백분율 4" xfId="352"/>
    <cellStyle name="백분율 5" xfId="353"/>
    <cellStyle name="백분율 6" xfId="354"/>
    <cellStyle name="백분율 7" xfId="355"/>
    <cellStyle name="백분율 8" xfId="356"/>
    <cellStyle name="백분율 9" xfId="357"/>
    <cellStyle name="보통 10" xfId="358"/>
    <cellStyle name="보통 11" xfId="359"/>
    <cellStyle name="보통 12" xfId="360"/>
    <cellStyle name="보통 13" xfId="361"/>
    <cellStyle name="보통 2" xfId="362"/>
    <cellStyle name="보통 3" xfId="363"/>
    <cellStyle name="보통 4" xfId="364"/>
    <cellStyle name="보통 5" xfId="365"/>
    <cellStyle name="보통 6" xfId="366"/>
    <cellStyle name="보통 7" xfId="367"/>
    <cellStyle name="보통 8" xfId="368"/>
    <cellStyle name="보통 9" xfId="369"/>
    <cellStyle name="설명 텍스트 10" xfId="370"/>
    <cellStyle name="설명 텍스트 11" xfId="371"/>
    <cellStyle name="설명 텍스트 12" xfId="372"/>
    <cellStyle name="설명 텍스트 13" xfId="373"/>
    <cellStyle name="설명 텍스트 2" xfId="374"/>
    <cellStyle name="설명 텍스트 3" xfId="375"/>
    <cellStyle name="설명 텍스트 4" xfId="376"/>
    <cellStyle name="설명 텍스트 5" xfId="377"/>
    <cellStyle name="설명 텍스트 6" xfId="378"/>
    <cellStyle name="설명 텍스트 7" xfId="379"/>
    <cellStyle name="설명 텍스트 8" xfId="380"/>
    <cellStyle name="설명 텍스트 9" xfId="381"/>
    <cellStyle name="셀 확인 10" xfId="382"/>
    <cellStyle name="셀 확인 11" xfId="383"/>
    <cellStyle name="셀 확인 12" xfId="384"/>
    <cellStyle name="셀 확인 13" xfId="385"/>
    <cellStyle name="셀 확인 2" xfId="386"/>
    <cellStyle name="셀 확인 3" xfId="387"/>
    <cellStyle name="셀 확인 4" xfId="388"/>
    <cellStyle name="셀 확인 5" xfId="389"/>
    <cellStyle name="셀 확인 6" xfId="390"/>
    <cellStyle name="셀 확인 7" xfId="391"/>
    <cellStyle name="셀 확인 8" xfId="392"/>
    <cellStyle name="셀 확인 9" xfId="393"/>
    <cellStyle name="쉼표 [0]" xfId="1" builtinId="6"/>
    <cellStyle name="쉼표 [0] 10" xfId="394"/>
    <cellStyle name="쉼표 [0] 10 2" xfId="395"/>
    <cellStyle name="쉼표 [0] 10 2 2" xfId="396"/>
    <cellStyle name="쉼표 [0] 11" xfId="697"/>
    <cellStyle name="쉼표 [0] 11 2" xfId="397"/>
    <cellStyle name="쉼표 [0] 12" xfId="698"/>
    <cellStyle name="쉼표 [0] 12 2" xfId="398"/>
    <cellStyle name="쉼표 [0] 13" xfId="399"/>
    <cellStyle name="쉼표 [0] 13 2" xfId="400"/>
    <cellStyle name="쉼표 [0] 13 3" xfId="699"/>
    <cellStyle name="쉼표 [0] 14" xfId="401"/>
    <cellStyle name="쉼표 [0] 14 2" xfId="402"/>
    <cellStyle name="쉼표 [0] 15" xfId="700"/>
    <cellStyle name="쉼표 [0] 15 2" xfId="403"/>
    <cellStyle name="쉼표 [0] 16" xfId="404"/>
    <cellStyle name="쉼표 [0] 17" xfId="405"/>
    <cellStyle name="쉼표 [0] 18" xfId="406"/>
    <cellStyle name="쉼표 [0] 19" xfId="407"/>
    <cellStyle name="쉼표 [0] 2" xfId="3"/>
    <cellStyle name="쉼표 [0] 2 10" xfId="665"/>
    <cellStyle name="쉼표 [0] 2 11" xfId="666"/>
    <cellStyle name="쉼표 [0] 2 12" xfId="667"/>
    <cellStyle name="쉼표 [0] 2 13" xfId="668"/>
    <cellStyle name="쉼표 [0] 2 14" xfId="669"/>
    <cellStyle name="쉼표 [0] 2 15" xfId="670"/>
    <cellStyle name="쉼표 [0] 2 16" xfId="671"/>
    <cellStyle name="쉼표 [0] 2 17" xfId="672"/>
    <cellStyle name="쉼표 [0] 2 18" xfId="673"/>
    <cellStyle name="쉼표 [0] 2 19" xfId="674"/>
    <cellStyle name="쉼표 [0] 2 2" xfId="408"/>
    <cellStyle name="쉼표 [0] 2 2 2" xfId="409"/>
    <cellStyle name="쉼표 [0] 2 2 2 2" xfId="410"/>
    <cellStyle name="쉼표 [0] 2 2 3" xfId="411"/>
    <cellStyle name="쉼표 [0] 2 20" xfId="675"/>
    <cellStyle name="쉼표 [0] 2 21" xfId="676"/>
    <cellStyle name="쉼표 [0] 2 22" xfId="677"/>
    <cellStyle name="쉼표 [0] 2 23" xfId="678"/>
    <cellStyle name="쉼표 [0] 2 24" xfId="679"/>
    <cellStyle name="쉼표 [0] 2 25" xfId="701"/>
    <cellStyle name="쉼표 [0] 2 3" xfId="412"/>
    <cellStyle name="쉼표 [0] 2 4" xfId="413"/>
    <cellStyle name="쉼표 [0] 2 4 2" xfId="414"/>
    <cellStyle name="쉼표 [0] 2 5" xfId="415"/>
    <cellStyle name="쉼표 [0] 2 5 2" xfId="416"/>
    <cellStyle name="쉼표 [0] 2 6" xfId="417"/>
    <cellStyle name="쉼표 [0] 2 7" xfId="680"/>
    <cellStyle name="쉼표 [0] 2 8" xfId="681"/>
    <cellStyle name="쉼표 [0] 2 9" xfId="682"/>
    <cellStyle name="쉼표 [0] 20" xfId="418"/>
    <cellStyle name="쉼표 [0] 21" xfId="419"/>
    <cellStyle name="쉼표 [0] 22" xfId="420"/>
    <cellStyle name="쉼표 [0] 23" xfId="421"/>
    <cellStyle name="쉼표 [0] 24" xfId="422"/>
    <cellStyle name="쉼표 [0] 24 2" xfId="702"/>
    <cellStyle name="쉼표 [0] 25" xfId="423"/>
    <cellStyle name="쉼표 [0] 26" xfId="424"/>
    <cellStyle name="쉼표 [0] 27" xfId="703"/>
    <cellStyle name="쉼표 [0] 28" xfId="704"/>
    <cellStyle name="쉼표 [0] 29" xfId="705"/>
    <cellStyle name="쉼표 [0] 3" xfId="683"/>
    <cellStyle name="쉼표 [0] 3 2" xfId="425"/>
    <cellStyle name="쉼표 [0] 3 2 2" xfId="426"/>
    <cellStyle name="쉼표 [0] 3 3" xfId="427"/>
    <cellStyle name="쉼표 [0] 30" xfId="706"/>
    <cellStyle name="쉼표 [0] 31" xfId="707"/>
    <cellStyle name="쉼표 [0] 32" xfId="696"/>
    <cellStyle name="쉼표 [0] 4" xfId="708"/>
    <cellStyle name="쉼표 [0] 4 2" xfId="428"/>
    <cellStyle name="쉼표 [0] 4 5" xfId="429"/>
    <cellStyle name="쉼표 [0] 4 5 2" xfId="430"/>
    <cellStyle name="쉼표 [0] 5" xfId="684"/>
    <cellStyle name="쉼표 [0] 5 2" xfId="431"/>
    <cellStyle name="쉼표 [0] 6" xfId="685"/>
    <cellStyle name="쉼표 [0] 6 2" xfId="432"/>
    <cellStyle name="쉼표 [0] 7" xfId="686"/>
    <cellStyle name="쉼표 [0] 7 2" xfId="433"/>
    <cellStyle name="쉼표 [0] 8" xfId="709"/>
    <cellStyle name="쉼표 [0] 8 2" xfId="434"/>
    <cellStyle name="쉼표 [0] 8 2 2" xfId="435"/>
    <cellStyle name="쉼표 [0] 8 3" xfId="436"/>
    <cellStyle name="쉼표 [0] 8 4" xfId="437"/>
    <cellStyle name="쉼표 [0] 9" xfId="710"/>
    <cellStyle name="쉼표 [0] 9 2" xfId="438"/>
    <cellStyle name="연결된 셀 10" xfId="439"/>
    <cellStyle name="연결된 셀 11" xfId="440"/>
    <cellStyle name="연결된 셀 12" xfId="441"/>
    <cellStyle name="연결된 셀 13" xfId="442"/>
    <cellStyle name="연결된 셀 2" xfId="443"/>
    <cellStyle name="연결된 셀 3" xfId="444"/>
    <cellStyle name="연결된 셀 4" xfId="445"/>
    <cellStyle name="연결된 셀 5" xfId="446"/>
    <cellStyle name="연결된 셀 6" xfId="447"/>
    <cellStyle name="연결된 셀 7" xfId="448"/>
    <cellStyle name="연결된 셀 8" xfId="449"/>
    <cellStyle name="연결된 셀 9" xfId="450"/>
    <cellStyle name="요약 10" xfId="451"/>
    <cellStyle name="요약 11" xfId="452"/>
    <cellStyle name="요약 12" xfId="453"/>
    <cellStyle name="요약 13" xfId="454"/>
    <cellStyle name="요약 2" xfId="455"/>
    <cellStyle name="요약 3" xfId="456"/>
    <cellStyle name="요약 4" xfId="457"/>
    <cellStyle name="요약 5" xfId="458"/>
    <cellStyle name="요약 6" xfId="459"/>
    <cellStyle name="요약 7" xfId="460"/>
    <cellStyle name="요약 8" xfId="461"/>
    <cellStyle name="요약 9" xfId="462"/>
    <cellStyle name="입력 10" xfId="463"/>
    <cellStyle name="입력 11" xfId="464"/>
    <cellStyle name="입력 12" xfId="465"/>
    <cellStyle name="입력 13" xfId="466"/>
    <cellStyle name="입력 2" xfId="467"/>
    <cellStyle name="입력 3" xfId="468"/>
    <cellStyle name="입력 4" xfId="469"/>
    <cellStyle name="입력 5" xfId="470"/>
    <cellStyle name="입력 6" xfId="471"/>
    <cellStyle name="입력 7" xfId="472"/>
    <cellStyle name="입력 8" xfId="473"/>
    <cellStyle name="입력 9" xfId="474"/>
    <cellStyle name="제목 1 10" xfId="475"/>
    <cellStyle name="제목 1 11" xfId="476"/>
    <cellStyle name="제목 1 12" xfId="477"/>
    <cellStyle name="제목 1 13" xfId="478"/>
    <cellStyle name="제목 1 2" xfId="479"/>
    <cellStyle name="제목 1 3" xfId="480"/>
    <cellStyle name="제목 1 4" xfId="481"/>
    <cellStyle name="제목 1 5" xfId="482"/>
    <cellStyle name="제목 1 6" xfId="483"/>
    <cellStyle name="제목 1 7" xfId="484"/>
    <cellStyle name="제목 1 8" xfId="485"/>
    <cellStyle name="제목 1 9" xfId="486"/>
    <cellStyle name="제목 10" xfId="487"/>
    <cellStyle name="제목 11" xfId="488"/>
    <cellStyle name="제목 12" xfId="489"/>
    <cellStyle name="제목 13" xfId="490"/>
    <cellStyle name="제목 14" xfId="491"/>
    <cellStyle name="제목 15" xfId="492"/>
    <cellStyle name="제목 16" xfId="493"/>
    <cellStyle name="제목 2 10" xfId="494"/>
    <cellStyle name="제목 2 11" xfId="495"/>
    <cellStyle name="제목 2 12" xfId="496"/>
    <cellStyle name="제목 2 13" xfId="497"/>
    <cellStyle name="제목 2 2" xfId="498"/>
    <cellStyle name="제목 2 3" xfId="499"/>
    <cellStyle name="제목 2 4" xfId="500"/>
    <cellStyle name="제목 2 5" xfId="501"/>
    <cellStyle name="제목 2 6" xfId="502"/>
    <cellStyle name="제목 2 7" xfId="503"/>
    <cellStyle name="제목 2 8" xfId="504"/>
    <cellStyle name="제목 2 9" xfId="505"/>
    <cellStyle name="제목 3 10" xfId="506"/>
    <cellStyle name="제목 3 11" xfId="507"/>
    <cellStyle name="제목 3 12" xfId="508"/>
    <cellStyle name="제목 3 13" xfId="509"/>
    <cellStyle name="제목 3 2" xfId="510"/>
    <cellStyle name="제목 3 3" xfId="511"/>
    <cellStyle name="제목 3 4" xfId="512"/>
    <cellStyle name="제목 3 5" xfId="513"/>
    <cellStyle name="제목 3 6" xfId="514"/>
    <cellStyle name="제목 3 7" xfId="515"/>
    <cellStyle name="제목 3 8" xfId="516"/>
    <cellStyle name="제목 3 9" xfId="517"/>
    <cellStyle name="제목 4 10" xfId="518"/>
    <cellStyle name="제목 4 11" xfId="519"/>
    <cellStyle name="제목 4 12" xfId="520"/>
    <cellStyle name="제목 4 13" xfId="521"/>
    <cellStyle name="제목 4 2" xfId="522"/>
    <cellStyle name="제목 4 3" xfId="523"/>
    <cellStyle name="제목 4 4" xfId="524"/>
    <cellStyle name="제목 4 5" xfId="525"/>
    <cellStyle name="제목 4 6" xfId="526"/>
    <cellStyle name="제목 4 7" xfId="527"/>
    <cellStyle name="제목 4 8" xfId="528"/>
    <cellStyle name="제목 4 9" xfId="529"/>
    <cellStyle name="제목 5" xfId="530"/>
    <cellStyle name="제목 6" xfId="531"/>
    <cellStyle name="제목 7" xfId="532"/>
    <cellStyle name="제목 8" xfId="533"/>
    <cellStyle name="제목 9" xfId="534"/>
    <cellStyle name="좋음 10" xfId="535"/>
    <cellStyle name="좋음 11" xfId="536"/>
    <cellStyle name="좋음 12" xfId="537"/>
    <cellStyle name="좋음 13" xfId="538"/>
    <cellStyle name="좋음 2" xfId="539"/>
    <cellStyle name="좋음 3" xfId="540"/>
    <cellStyle name="좋음 4" xfId="541"/>
    <cellStyle name="좋음 5" xfId="542"/>
    <cellStyle name="좋음 6" xfId="543"/>
    <cellStyle name="좋음 7" xfId="544"/>
    <cellStyle name="좋음 8" xfId="545"/>
    <cellStyle name="좋음 9" xfId="546"/>
    <cellStyle name="출력 10" xfId="547"/>
    <cellStyle name="출력 11" xfId="548"/>
    <cellStyle name="출력 12" xfId="549"/>
    <cellStyle name="출력 13" xfId="550"/>
    <cellStyle name="출력 2" xfId="551"/>
    <cellStyle name="출력 3" xfId="552"/>
    <cellStyle name="출력 4" xfId="553"/>
    <cellStyle name="출력 5" xfId="554"/>
    <cellStyle name="출력 6" xfId="555"/>
    <cellStyle name="출력 7" xfId="556"/>
    <cellStyle name="출력 8" xfId="557"/>
    <cellStyle name="출력 9" xfId="558"/>
    <cellStyle name="표준" xfId="0" builtinId="0"/>
    <cellStyle name="표준 10" xfId="687"/>
    <cellStyle name="표준 10 2" xfId="559"/>
    <cellStyle name="표준 11" xfId="560"/>
    <cellStyle name="표준 12" xfId="561"/>
    <cellStyle name="표준 13" xfId="562"/>
    <cellStyle name="표준 14" xfId="563"/>
    <cellStyle name="표준 15" xfId="564"/>
    <cellStyle name="표준 15 2" xfId="565"/>
    <cellStyle name="표준 15 3" xfId="566"/>
    <cellStyle name="표준 15 4" xfId="567"/>
    <cellStyle name="표준 15 5" xfId="568"/>
    <cellStyle name="표준 16" xfId="569"/>
    <cellStyle name="표준 17" xfId="570"/>
    <cellStyle name="표준 18" xfId="571"/>
    <cellStyle name="표준 19" xfId="572"/>
    <cellStyle name="표준 2" xfId="2"/>
    <cellStyle name="표준 2 10" xfId="573"/>
    <cellStyle name="표준 2 10 2" xfId="574"/>
    <cellStyle name="표준 2 11" xfId="575"/>
    <cellStyle name="표준 2 11 2" xfId="576"/>
    <cellStyle name="표준 2 12" xfId="577"/>
    <cellStyle name="표준 2 12 2" xfId="712"/>
    <cellStyle name="표준 2 13" xfId="578"/>
    <cellStyle name="표준 2 14" xfId="711"/>
    <cellStyle name="표준 2 2" xfId="579"/>
    <cellStyle name="표준 2 2 2" xfId="580"/>
    <cellStyle name="표준 2 2 2 2" xfId="581"/>
    <cellStyle name="표준 2 2 3" xfId="714"/>
    <cellStyle name="표준 2 2 4" xfId="715"/>
    <cellStyle name="표준 2 2 5" xfId="713"/>
    <cellStyle name="표준 2 3" xfId="582"/>
    <cellStyle name="표준 2 4" xfId="583"/>
    <cellStyle name="표준 2 5" xfId="584"/>
    <cellStyle name="표준 2 5 2" xfId="585"/>
    <cellStyle name="표준 2 6" xfId="586"/>
    <cellStyle name="표준 2 7" xfId="587"/>
    <cellStyle name="표준 2 7 2" xfId="588"/>
    <cellStyle name="표준 2 8" xfId="589"/>
    <cellStyle name="표준 2 9" xfId="590"/>
    <cellStyle name="표준 2_마스터2" xfId="716"/>
    <cellStyle name="표준 20" xfId="591"/>
    <cellStyle name="표준 21" xfId="592"/>
    <cellStyle name="표준 22" xfId="593"/>
    <cellStyle name="표준 23" xfId="594"/>
    <cellStyle name="표준 24" xfId="595"/>
    <cellStyle name="표준 24 2" xfId="596"/>
    <cellStyle name="표준 24 3" xfId="597"/>
    <cellStyle name="표준 24 4" xfId="598"/>
    <cellStyle name="표준 25" xfId="599"/>
    <cellStyle name="표준 26" xfId="600"/>
    <cellStyle name="표준 27" xfId="601"/>
    <cellStyle name="표준 28" xfId="602"/>
    <cellStyle name="표준 29" xfId="603"/>
    <cellStyle name="표준 3" xfId="688"/>
    <cellStyle name="표준 3 2" xfId="604"/>
    <cellStyle name="표준 3 3" xfId="605"/>
    <cellStyle name="표준 3 4" xfId="606"/>
    <cellStyle name="표준 3 5" xfId="607"/>
    <cellStyle name="표준 3 6" xfId="608"/>
    <cellStyle name="표준 30" xfId="609"/>
    <cellStyle name="표준 31" xfId="610"/>
    <cellStyle name="표준 32" xfId="611"/>
    <cellStyle name="표준 33" xfId="612"/>
    <cellStyle name="표준 33 2" xfId="613"/>
    <cellStyle name="표준 33 3" xfId="614"/>
    <cellStyle name="표준 34" xfId="615"/>
    <cellStyle name="표준 35" xfId="616"/>
    <cellStyle name="표준 36" xfId="617"/>
    <cellStyle name="표준 37" xfId="618"/>
    <cellStyle name="표준 37 2" xfId="619"/>
    <cellStyle name="표준 37 3" xfId="620"/>
    <cellStyle name="표준 37 4" xfId="621"/>
    <cellStyle name="표준 37 5" xfId="622"/>
    <cellStyle name="표준 37 6" xfId="623"/>
    <cellStyle name="표준 38" xfId="624"/>
    <cellStyle name="표준 39" xfId="625"/>
    <cellStyle name="표준 39 2" xfId="626"/>
    <cellStyle name="표준 39 3" xfId="627"/>
    <cellStyle name="표준 39 4" xfId="628"/>
    <cellStyle name="표준 39 5" xfId="629"/>
    <cellStyle name="표준 4" xfId="689"/>
    <cellStyle name="표준 4 2" xfId="630"/>
    <cellStyle name="표준 4 2 2" xfId="631"/>
    <cellStyle name="표준 4 3" xfId="632"/>
    <cellStyle name="표준 40" xfId="633"/>
    <cellStyle name="표준 41" xfId="634"/>
    <cellStyle name="표준 42" xfId="635"/>
    <cellStyle name="표준 43" xfId="636"/>
    <cellStyle name="표준 44" xfId="637"/>
    <cellStyle name="표준 45" xfId="638"/>
    <cellStyle name="표준 46" xfId="639"/>
    <cellStyle name="표준 47" xfId="640"/>
    <cellStyle name="표준 48" xfId="641"/>
    <cellStyle name="표준 49" xfId="642"/>
    <cellStyle name="표준 5" xfId="690"/>
    <cellStyle name="표준 5 2" xfId="643"/>
    <cellStyle name="표준 5 2 2" xfId="644"/>
    <cellStyle name="표준 50" xfId="645"/>
    <cellStyle name="표준 51" xfId="646"/>
    <cellStyle name="표준 52" xfId="647"/>
    <cellStyle name="표준 53" xfId="648"/>
    <cellStyle name="표준 54" xfId="649"/>
    <cellStyle name="표준 55" xfId="650"/>
    <cellStyle name="표준 56" xfId="651"/>
    <cellStyle name="표준 57" xfId="652"/>
    <cellStyle name="표준 58" xfId="653"/>
    <cellStyle name="표준 59" xfId="654"/>
    <cellStyle name="표준 6" xfId="691"/>
    <cellStyle name="표준 6 2" xfId="655"/>
    <cellStyle name="표준 60" xfId="656"/>
    <cellStyle name="표준 61" xfId="717"/>
    <cellStyle name="표준 62" xfId="718"/>
    <cellStyle name="표준 63" xfId="719"/>
    <cellStyle name="표준 64" xfId="720"/>
    <cellStyle name="표준 65" xfId="721"/>
    <cellStyle name="표준 66" xfId="722"/>
    <cellStyle name="표준 67" xfId="723"/>
    <cellStyle name="표준 68" xfId="724"/>
    <cellStyle name="표준 69" xfId="725"/>
    <cellStyle name="표준 7" xfId="692"/>
    <cellStyle name="표준 7 2" xfId="657"/>
    <cellStyle name="표준 7 3" xfId="658"/>
    <cellStyle name="표준 7 4" xfId="659"/>
    <cellStyle name="표준 7 5" xfId="660"/>
    <cellStyle name="표준 70" xfId="726"/>
    <cellStyle name="표준 71" xfId="727"/>
    <cellStyle name="표준 72" xfId="728"/>
    <cellStyle name="표준 73" xfId="729"/>
    <cellStyle name="표준 74" xfId="730"/>
    <cellStyle name="표준 75" xfId="731"/>
    <cellStyle name="표준 76" xfId="732"/>
    <cellStyle name="표준 77" xfId="733"/>
    <cellStyle name="표준 78" xfId="734"/>
    <cellStyle name="표준 79" xfId="735"/>
    <cellStyle name="표준 8" xfId="693"/>
    <cellStyle name="표준 8 2" xfId="661"/>
    <cellStyle name="표준 80" xfId="736"/>
    <cellStyle name="표준 81" xfId="737"/>
    <cellStyle name="표준 82" xfId="695"/>
    <cellStyle name="표준 9" xfId="694"/>
    <cellStyle name="표준 9 2" xfId="662"/>
    <cellStyle name="표준 9 2 2" xfId="739"/>
    <cellStyle name="표준 9 3" xfId="663"/>
    <cellStyle name="표준 9 4" xfId="664"/>
    <cellStyle name="표준 9 5" xfId="73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Normal="100" workbookViewId="0">
      <selection activeCell="E33" sqref="E33"/>
    </sheetView>
  </sheetViews>
  <sheetFormatPr defaultRowHeight="16.5"/>
  <cols>
    <col min="1" max="1" width="10.5" bestFit="1" customWidth="1"/>
    <col min="2" max="2" width="13.75" customWidth="1"/>
    <col min="3" max="3" width="11.5" customWidth="1"/>
    <col min="4" max="4" width="15.375" customWidth="1"/>
    <col min="5" max="5" width="11.625" customWidth="1"/>
    <col min="6" max="6" width="15.125" customWidth="1"/>
    <col min="7" max="7" width="11.625" customWidth="1"/>
    <col min="8" max="8" width="12.375" bestFit="1" customWidth="1"/>
    <col min="9" max="9" width="11" customWidth="1"/>
    <col min="10" max="10" width="0" style="57" hidden="1" customWidth="1"/>
  </cols>
  <sheetData>
    <row r="1" spans="1:10" s="55" customFormat="1" ht="20.25">
      <c r="A1" s="180" t="s">
        <v>66</v>
      </c>
      <c r="B1" s="180"/>
      <c r="C1" s="180"/>
      <c r="D1" s="180"/>
      <c r="E1" s="180"/>
      <c r="F1" s="180"/>
      <c r="G1" s="180"/>
      <c r="H1" s="180"/>
      <c r="I1" s="180"/>
      <c r="J1" s="56"/>
    </row>
    <row r="2" spans="1:10" ht="21" customHeight="1" thickBot="1">
      <c r="A2" s="181" t="s">
        <v>30</v>
      </c>
      <c r="B2" s="181"/>
      <c r="C2" s="181"/>
      <c r="D2" s="181"/>
      <c r="E2" s="181"/>
      <c r="F2" s="181"/>
      <c r="G2" s="181"/>
      <c r="H2" s="181"/>
      <c r="I2" s="181"/>
    </row>
    <row r="3" spans="1:10">
      <c r="A3" s="182" t="s">
        <v>29</v>
      </c>
      <c r="B3" s="184" t="s">
        <v>68</v>
      </c>
      <c r="C3" s="184"/>
      <c r="D3" s="184" t="s">
        <v>45</v>
      </c>
      <c r="E3" s="184"/>
      <c r="F3" s="184" t="s">
        <v>46</v>
      </c>
      <c r="G3" s="184"/>
      <c r="H3" s="184" t="s">
        <v>47</v>
      </c>
      <c r="I3" s="185"/>
    </row>
    <row r="4" spans="1:10">
      <c r="A4" s="183"/>
      <c r="B4" s="109" t="s">
        <v>69</v>
      </c>
      <c r="C4" s="109" t="s">
        <v>48</v>
      </c>
      <c r="D4" s="109" t="s">
        <v>69</v>
      </c>
      <c r="E4" s="109" t="s">
        <v>48</v>
      </c>
      <c r="F4" s="109" t="s">
        <v>69</v>
      </c>
      <c r="G4" s="109" t="s">
        <v>48</v>
      </c>
      <c r="H4" s="109" t="s">
        <v>70</v>
      </c>
      <c r="I4" s="129" t="s">
        <v>48</v>
      </c>
    </row>
    <row r="5" spans="1:10" ht="21.75" customHeight="1">
      <c r="A5" s="130" t="s">
        <v>1</v>
      </c>
      <c r="B5" s="131">
        <f>SUM(B6:B30)</f>
        <v>192638936</v>
      </c>
      <c r="C5" s="131">
        <f>SUM(C6:C30)</f>
        <v>14910</v>
      </c>
      <c r="D5" s="110">
        <f>SUM(D6:D30)</f>
        <v>167376530</v>
      </c>
      <c r="E5" s="110">
        <f t="shared" ref="E5:I5" si="0">SUM(E6:E30)</f>
        <v>12960</v>
      </c>
      <c r="F5" s="110">
        <f t="shared" si="0"/>
        <v>23987868</v>
      </c>
      <c r="G5" s="110">
        <f t="shared" si="0"/>
        <v>1850</v>
      </c>
      <c r="H5" s="110">
        <f t="shared" si="0"/>
        <v>1274538</v>
      </c>
      <c r="I5" s="132">
        <f t="shared" si="0"/>
        <v>100</v>
      </c>
    </row>
    <row r="6" spans="1:10">
      <c r="A6" s="123" t="s">
        <v>2</v>
      </c>
      <c r="B6" s="124">
        <f>SUM(D6,F6,H6)</f>
        <v>3147685</v>
      </c>
      <c r="C6" s="124">
        <f>SUM(E6,G6,I6)</f>
        <v>243</v>
      </c>
      <c r="D6" s="125">
        <v>2714192</v>
      </c>
      <c r="E6" s="126">
        <v>211</v>
      </c>
      <c r="F6" s="126">
        <v>382512</v>
      </c>
      <c r="G6" s="126">
        <v>28</v>
      </c>
      <c r="H6" s="127">
        <v>50981</v>
      </c>
      <c r="I6" s="128">
        <v>4</v>
      </c>
      <c r="J6" s="61" t="s">
        <v>55</v>
      </c>
    </row>
    <row r="7" spans="1:10">
      <c r="A7" s="111" t="s">
        <v>3</v>
      </c>
      <c r="B7" s="112">
        <f t="shared" ref="B7:B30" si="1">SUM(D7,F7,H7)</f>
        <v>2627338</v>
      </c>
      <c r="C7" s="112">
        <f t="shared" ref="C7:C30" si="2">SUM(E7,G7,I7)</f>
        <v>208</v>
      </c>
      <c r="D7" s="113">
        <v>2302260</v>
      </c>
      <c r="E7" s="114">
        <v>185</v>
      </c>
      <c r="F7" s="114">
        <v>274097</v>
      </c>
      <c r="G7" s="114">
        <v>19</v>
      </c>
      <c r="H7" s="115">
        <v>50981</v>
      </c>
      <c r="I7" s="116">
        <v>4</v>
      </c>
      <c r="J7" s="61" t="s">
        <v>55</v>
      </c>
    </row>
    <row r="8" spans="1:10">
      <c r="A8" s="111" t="s">
        <v>4</v>
      </c>
      <c r="B8" s="112">
        <f t="shared" si="1"/>
        <v>2402278</v>
      </c>
      <c r="C8" s="112">
        <f t="shared" si="2"/>
        <v>212</v>
      </c>
      <c r="D8" s="113">
        <v>2046975</v>
      </c>
      <c r="E8" s="114">
        <v>183</v>
      </c>
      <c r="F8" s="114">
        <v>304322</v>
      </c>
      <c r="G8" s="114">
        <v>25</v>
      </c>
      <c r="H8" s="115">
        <v>50981</v>
      </c>
      <c r="I8" s="116">
        <v>4</v>
      </c>
      <c r="J8" s="61" t="s">
        <v>55</v>
      </c>
    </row>
    <row r="9" spans="1:10">
      <c r="A9" s="111" t="s">
        <v>5</v>
      </c>
      <c r="B9" s="112">
        <f t="shared" si="1"/>
        <v>3979283</v>
      </c>
      <c r="C9" s="112">
        <f t="shared" si="2"/>
        <v>312</v>
      </c>
      <c r="D9" s="113">
        <v>3323445</v>
      </c>
      <c r="E9" s="114">
        <v>261</v>
      </c>
      <c r="F9" s="114">
        <v>604857</v>
      </c>
      <c r="G9" s="114">
        <v>47</v>
      </c>
      <c r="H9" s="115">
        <v>50981</v>
      </c>
      <c r="I9" s="116">
        <v>4</v>
      </c>
      <c r="J9" s="61" t="s">
        <v>55</v>
      </c>
    </row>
    <row r="10" spans="1:10">
      <c r="A10" s="111" t="s">
        <v>6</v>
      </c>
      <c r="B10" s="112">
        <f t="shared" si="1"/>
        <v>4921885</v>
      </c>
      <c r="C10" s="112">
        <f t="shared" si="2"/>
        <v>378</v>
      </c>
      <c r="D10" s="113">
        <v>4227780</v>
      </c>
      <c r="E10" s="114">
        <v>328</v>
      </c>
      <c r="F10" s="114">
        <v>643124</v>
      </c>
      <c r="G10" s="114">
        <v>46</v>
      </c>
      <c r="H10" s="115">
        <v>50981</v>
      </c>
      <c r="I10" s="116">
        <v>4</v>
      </c>
      <c r="J10" s="90"/>
    </row>
    <row r="11" spans="1:10">
      <c r="A11" s="111" t="s">
        <v>7</v>
      </c>
      <c r="B11" s="112">
        <f t="shared" si="1"/>
        <v>4765863</v>
      </c>
      <c r="C11" s="112">
        <f t="shared" si="2"/>
        <v>366</v>
      </c>
      <c r="D11" s="113">
        <v>4071422</v>
      </c>
      <c r="E11" s="114">
        <v>316</v>
      </c>
      <c r="F11" s="114">
        <v>643460</v>
      </c>
      <c r="G11" s="114">
        <v>46</v>
      </c>
      <c r="H11" s="115">
        <v>50981</v>
      </c>
      <c r="I11" s="116">
        <v>4</v>
      </c>
      <c r="J11" s="90"/>
    </row>
    <row r="12" spans="1:10">
      <c r="A12" s="111" t="s">
        <v>8</v>
      </c>
      <c r="B12" s="112">
        <f t="shared" si="1"/>
        <v>8017384</v>
      </c>
      <c r="C12" s="112">
        <f t="shared" si="2"/>
        <v>589</v>
      </c>
      <c r="D12" s="113">
        <v>7002425</v>
      </c>
      <c r="E12" s="114">
        <v>505</v>
      </c>
      <c r="F12" s="114">
        <v>963978</v>
      </c>
      <c r="G12" s="114">
        <v>80</v>
      </c>
      <c r="H12" s="115">
        <v>50981</v>
      </c>
      <c r="I12" s="116">
        <v>4</v>
      </c>
      <c r="J12" s="61" t="s">
        <v>54</v>
      </c>
    </row>
    <row r="13" spans="1:10">
      <c r="A13" s="111" t="s">
        <v>9</v>
      </c>
      <c r="B13" s="112">
        <f t="shared" si="1"/>
        <v>6990683</v>
      </c>
      <c r="C13" s="112">
        <f t="shared" si="2"/>
        <v>533</v>
      </c>
      <c r="D13" s="113">
        <v>5775676</v>
      </c>
      <c r="E13" s="114">
        <v>448</v>
      </c>
      <c r="F13" s="114">
        <v>1164026</v>
      </c>
      <c r="G13" s="114">
        <v>81</v>
      </c>
      <c r="H13" s="115">
        <v>50981</v>
      </c>
      <c r="I13" s="116">
        <v>4</v>
      </c>
      <c r="J13" s="90"/>
    </row>
    <row r="14" spans="1:10" s="54" customFormat="1">
      <c r="A14" s="111" t="s">
        <v>10</v>
      </c>
      <c r="B14" s="112">
        <f t="shared" si="1"/>
        <v>8795129</v>
      </c>
      <c r="C14" s="112">
        <f t="shared" si="2"/>
        <v>613</v>
      </c>
      <c r="D14" s="113">
        <v>7619379</v>
      </c>
      <c r="E14" s="114">
        <v>527</v>
      </c>
      <c r="F14" s="114">
        <v>1124769</v>
      </c>
      <c r="G14" s="114">
        <v>82</v>
      </c>
      <c r="H14" s="115">
        <v>50981</v>
      </c>
      <c r="I14" s="116">
        <v>4</v>
      </c>
      <c r="J14" s="60" t="s">
        <v>54</v>
      </c>
    </row>
    <row r="15" spans="1:10">
      <c r="A15" s="111" t="s">
        <v>11</v>
      </c>
      <c r="B15" s="112">
        <f t="shared" si="1"/>
        <v>7526090</v>
      </c>
      <c r="C15" s="112">
        <f t="shared" si="2"/>
        <v>579</v>
      </c>
      <c r="D15" s="113">
        <v>6336958</v>
      </c>
      <c r="E15" s="114">
        <v>491</v>
      </c>
      <c r="F15" s="114">
        <v>1138151</v>
      </c>
      <c r="G15" s="114">
        <v>84</v>
      </c>
      <c r="H15" s="115">
        <v>50981</v>
      </c>
      <c r="I15" s="116">
        <v>4</v>
      </c>
      <c r="J15" s="91"/>
    </row>
    <row r="16" spans="1:10" s="50" customFormat="1">
      <c r="A16" s="111" t="s">
        <v>12</v>
      </c>
      <c r="B16" s="112">
        <f t="shared" si="1"/>
        <v>18286012</v>
      </c>
      <c r="C16" s="112">
        <f t="shared" si="2"/>
        <v>1435</v>
      </c>
      <c r="D16" s="113">
        <v>15458024</v>
      </c>
      <c r="E16" s="114">
        <v>1213</v>
      </c>
      <c r="F16" s="114">
        <v>2777000</v>
      </c>
      <c r="G16" s="114">
        <v>218</v>
      </c>
      <c r="H16" s="115">
        <v>50988</v>
      </c>
      <c r="I16" s="116">
        <v>4</v>
      </c>
      <c r="J16" s="60" t="s">
        <v>54</v>
      </c>
    </row>
    <row r="17" spans="1:10" s="54" customFormat="1">
      <c r="A17" s="111" t="s">
        <v>13</v>
      </c>
      <c r="B17" s="112">
        <f t="shared" si="1"/>
        <v>9817655</v>
      </c>
      <c r="C17" s="112">
        <f t="shared" si="2"/>
        <v>715</v>
      </c>
      <c r="D17" s="113">
        <v>8609179</v>
      </c>
      <c r="E17" s="114">
        <v>622</v>
      </c>
      <c r="F17" s="114">
        <v>1157495</v>
      </c>
      <c r="G17" s="114">
        <v>89</v>
      </c>
      <c r="H17" s="115">
        <v>50981</v>
      </c>
      <c r="I17" s="116">
        <v>4</v>
      </c>
      <c r="J17" s="60" t="s">
        <v>54</v>
      </c>
    </row>
    <row r="18" spans="1:10" s="50" customFormat="1">
      <c r="A18" s="111" t="s">
        <v>14</v>
      </c>
      <c r="B18" s="112">
        <f t="shared" si="1"/>
        <v>5809219</v>
      </c>
      <c r="C18" s="112">
        <f t="shared" si="2"/>
        <v>455</v>
      </c>
      <c r="D18" s="113">
        <v>4931362</v>
      </c>
      <c r="E18" s="114">
        <v>382</v>
      </c>
      <c r="F18" s="114">
        <v>826876</v>
      </c>
      <c r="G18" s="114">
        <v>69</v>
      </c>
      <c r="H18" s="115">
        <v>50981</v>
      </c>
      <c r="I18" s="116">
        <v>4</v>
      </c>
      <c r="J18" s="91"/>
    </row>
    <row r="19" spans="1:10" s="54" customFormat="1">
      <c r="A19" s="111" t="s">
        <v>15</v>
      </c>
      <c r="B19" s="112">
        <f t="shared" si="1"/>
        <v>7515465</v>
      </c>
      <c r="C19" s="112">
        <f t="shared" si="2"/>
        <v>512</v>
      </c>
      <c r="D19" s="113">
        <v>6481082</v>
      </c>
      <c r="E19" s="114">
        <v>433</v>
      </c>
      <c r="F19" s="114">
        <v>983402</v>
      </c>
      <c r="G19" s="114">
        <v>75</v>
      </c>
      <c r="H19" s="115">
        <v>50981</v>
      </c>
      <c r="I19" s="116">
        <v>4</v>
      </c>
      <c r="J19" s="91" t="s">
        <v>54</v>
      </c>
    </row>
    <row r="20" spans="1:10" s="50" customFormat="1">
      <c r="A20" s="111" t="s">
        <v>16</v>
      </c>
      <c r="B20" s="112">
        <f t="shared" si="1"/>
        <v>8540760</v>
      </c>
      <c r="C20" s="112">
        <f t="shared" si="2"/>
        <v>655</v>
      </c>
      <c r="D20" s="113">
        <v>7259462</v>
      </c>
      <c r="E20" s="114">
        <v>563</v>
      </c>
      <c r="F20" s="114">
        <v>1230317</v>
      </c>
      <c r="G20" s="114">
        <v>88</v>
      </c>
      <c r="H20" s="115">
        <v>50981</v>
      </c>
      <c r="I20" s="116">
        <v>4</v>
      </c>
      <c r="J20" s="91"/>
    </row>
    <row r="21" spans="1:10" s="54" customFormat="1">
      <c r="A21" s="111" t="s">
        <v>17</v>
      </c>
      <c r="B21" s="112">
        <f t="shared" si="1"/>
        <v>16472355</v>
      </c>
      <c r="C21" s="112">
        <f t="shared" si="2"/>
        <v>1209</v>
      </c>
      <c r="D21" s="113">
        <v>14556870</v>
      </c>
      <c r="E21" s="114">
        <v>1067</v>
      </c>
      <c r="F21" s="114">
        <v>1864498</v>
      </c>
      <c r="G21" s="114">
        <v>138</v>
      </c>
      <c r="H21" s="115">
        <v>50987</v>
      </c>
      <c r="I21" s="116">
        <v>4</v>
      </c>
      <c r="J21" s="60" t="s">
        <v>54</v>
      </c>
    </row>
    <row r="22" spans="1:10" s="50" customFormat="1">
      <c r="A22" s="111" t="s">
        <v>18</v>
      </c>
      <c r="B22" s="112">
        <f t="shared" si="1"/>
        <v>8449996</v>
      </c>
      <c r="C22" s="112">
        <f t="shared" si="2"/>
        <v>712</v>
      </c>
      <c r="D22" s="113">
        <v>7524147</v>
      </c>
      <c r="E22" s="114">
        <v>638</v>
      </c>
      <c r="F22" s="114">
        <v>874868</v>
      </c>
      <c r="G22" s="114">
        <v>70</v>
      </c>
      <c r="H22" s="115">
        <v>50981</v>
      </c>
      <c r="I22" s="116">
        <v>4</v>
      </c>
      <c r="J22" s="60" t="s">
        <v>54</v>
      </c>
    </row>
    <row r="23" spans="1:10" s="50" customFormat="1">
      <c r="A23" s="111" t="s">
        <v>19</v>
      </c>
      <c r="B23" s="112">
        <f t="shared" si="1"/>
        <v>4397548</v>
      </c>
      <c r="C23" s="112">
        <f t="shared" si="2"/>
        <v>324</v>
      </c>
      <c r="D23" s="113">
        <v>3792156</v>
      </c>
      <c r="E23" s="114">
        <v>277</v>
      </c>
      <c r="F23" s="114">
        <v>554411</v>
      </c>
      <c r="G23" s="114">
        <v>43</v>
      </c>
      <c r="H23" s="115">
        <v>50981</v>
      </c>
      <c r="I23" s="116">
        <v>4</v>
      </c>
      <c r="J23" s="60" t="s">
        <v>54</v>
      </c>
    </row>
    <row r="24" spans="1:10" s="50" customFormat="1">
      <c r="A24" s="111" t="s">
        <v>20</v>
      </c>
      <c r="B24" s="112">
        <f t="shared" si="1"/>
        <v>4791952</v>
      </c>
      <c r="C24" s="112">
        <f t="shared" si="2"/>
        <v>398</v>
      </c>
      <c r="D24" s="113">
        <v>4196179</v>
      </c>
      <c r="E24" s="114">
        <v>351</v>
      </c>
      <c r="F24" s="114">
        <v>544792</v>
      </c>
      <c r="G24" s="114">
        <v>43</v>
      </c>
      <c r="H24" s="115">
        <v>50981</v>
      </c>
      <c r="I24" s="116">
        <v>4</v>
      </c>
      <c r="J24" s="60" t="s">
        <v>54</v>
      </c>
    </row>
    <row r="25" spans="1:10" s="50" customFormat="1">
      <c r="A25" s="111" t="s">
        <v>21</v>
      </c>
      <c r="B25" s="112">
        <f t="shared" si="1"/>
        <v>6707563</v>
      </c>
      <c r="C25" s="112">
        <f t="shared" si="2"/>
        <v>551</v>
      </c>
      <c r="D25" s="113">
        <v>5972560</v>
      </c>
      <c r="E25" s="114">
        <v>491</v>
      </c>
      <c r="F25" s="114">
        <v>684022</v>
      </c>
      <c r="G25" s="114">
        <v>56</v>
      </c>
      <c r="H25" s="115">
        <v>50981</v>
      </c>
      <c r="I25" s="116">
        <v>4</v>
      </c>
      <c r="J25" s="60" t="s">
        <v>54</v>
      </c>
    </row>
    <row r="26" spans="1:10" s="50" customFormat="1">
      <c r="A26" s="111" t="s">
        <v>22</v>
      </c>
      <c r="B26" s="112">
        <f t="shared" si="1"/>
        <v>9158169</v>
      </c>
      <c r="C26" s="112">
        <f t="shared" si="2"/>
        <v>706</v>
      </c>
      <c r="D26" s="113">
        <v>8083426</v>
      </c>
      <c r="E26" s="114">
        <v>627</v>
      </c>
      <c r="F26" s="114">
        <v>1023762</v>
      </c>
      <c r="G26" s="114">
        <v>75</v>
      </c>
      <c r="H26" s="115">
        <v>50981</v>
      </c>
      <c r="I26" s="116">
        <v>4</v>
      </c>
      <c r="J26" s="90"/>
    </row>
    <row r="27" spans="1:10" s="50" customFormat="1">
      <c r="A27" s="111" t="s">
        <v>23</v>
      </c>
      <c r="B27" s="112">
        <f t="shared" si="1"/>
        <v>5509324</v>
      </c>
      <c r="C27" s="112">
        <f t="shared" si="2"/>
        <v>460</v>
      </c>
      <c r="D27" s="113">
        <v>4766736</v>
      </c>
      <c r="E27" s="114">
        <v>402</v>
      </c>
      <c r="F27" s="114">
        <v>691607</v>
      </c>
      <c r="G27" s="114">
        <v>54</v>
      </c>
      <c r="H27" s="115">
        <v>50981</v>
      </c>
      <c r="I27" s="116">
        <v>4</v>
      </c>
      <c r="J27" s="61" t="s">
        <v>54</v>
      </c>
    </row>
    <row r="28" spans="1:10" s="50" customFormat="1">
      <c r="A28" s="111" t="s">
        <v>24</v>
      </c>
      <c r="B28" s="112">
        <f t="shared" si="1"/>
        <v>11376139</v>
      </c>
      <c r="C28" s="112">
        <f t="shared" si="2"/>
        <v>959</v>
      </c>
      <c r="D28" s="113">
        <v>10399894</v>
      </c>
      <c r="E28" s="114">
        <v>872</v>
      </c>
      <c r="F28" s="114">
        <v>925264</v>
      </c>
      <c r="G28" s="114">
        <v>83</v>
      </c>
      <c r="H28" s="115">
        <v>50981</v>
      </c>
      <c r="I28" s="116">
        <v>4</v>
      </c>
      <c r="J28" s="61" t="s">
        <v>54</v>
      </c>
    </row>
    <row r="29" spans="1:10" s="50" customFormat="1">
      <c r="A29" s="111" t="s">
        <v>25</v>
      </c>
      <c r="B29" s="112">
        <f t="shared" si="1"/>
        <v>11601771</v>
      </c>
      <c r="C29" s="112">
        <f t="shared" si="2"/>
        <v>921</v>
      </c>
      <c r="D29" s="113">
        <v>10184175</v>
      </c>
      <c r="E29" s="114">
        <v>812</v>
      </c>
      <c r="F29" s="114">
        <v>1366615</v>
      </c>
      <c r="G29" s="114">
        <v>105</v>
      </c>
      <c r="H29" s="115">
        <v>50981</v>
      </c>
      <c r="I29" s="116">
        <v>4</v>
      </c>
      <c r="J29" s="61" t="s">
        <v>54</v>
      </c>
    </row>
    <row r="30" spans="1:10" ht="17.25" thickBot="1">
      <c r="A30" s="117" t="s">
        <v>26</v>
      </c>
      <c r="B30" s="118">
        <f t="shared" si="1"/>
        <v>11031390</v>
      </c>
      <c r="C30" s="118">
        <f t="shared" si="2"/>
        <v>865</v>
      </c>
      <c r="D30" s="119">
        <v>9740766</v>
      </c>
      <c r="E30" s="120">
        <v>755</v>
      </c>
      <c r="F30" s="120">
        <v>1239643</v>
      </c>
      <c r="G30" s="120">
        <v>106</v>
      </c>
      <c r="H30" s="121">
        <v>50981</v>
      </c>
      <c r="I30" s="122">
        <v>4</v>
      </c>
      <c r="J30" s="90"/>
    </row>
    <row r="31" spans="1:10" s="9" customFormat="1" ht="24" customHeight="1">
      <c r="A31" s="7" t="s">
        <v>73</v>
      </c>
      <c r="B31" s="8"/>
      <c r="C31" s="8"/>
      <c r="D31" s="8"/>
      <c r="E31" s="8"/>
      <c r="F31" s="8"/>
      <c r="G31" s="8"/>
      <c r="H31" s="8"/>
      <c r="I31" s="8"/>
      <c r="J31" s="59"/>
    </row>
    <row r="32" spans="1:10" s="9" customFormat="1" ht="23.25" customHeight="1">
      <c r="A32" s="7" t="s">
        <v>35</v>
      </c>
      <c r="B32" s="8"/>
      <c r="C32" s="8"/>
      <c r="D32" s="8"/>
      <c r="E32" s="8" t="s">
        <v>36</v>
      </c>
      <c r="F32" s="8"/>
      <c r="G32" s="8"/>
      <c r="H32" s="8"/>
      <c r="I32" s="8"/>
      <c r="J32" s="59"/>
    </row>
  </sheetData>
  <mergeCells count="7">
    <mergeCell ref="A1:I1"/>
    <mergeCell ref="A2:I2"/>
    <mergeCell ref="A3:A4"/>
    <mergeCell ref="B3:C3"/>
    <mergeCell ref="D3:E3"/>
    <mergeCell ref="F3:G3"/>
    <mergeCell ref="H3:I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Normal="100" workbookViewId="0">
      <selection activeCell="A20" sqref="A20"/>
    </sheetView>
  </sheetViews>
  <sheetFormatPr defaultRowHeight="16.5"/>
  <cols>
    <col min="1" max="1" width="10.5" bestFit="1" customWidth="1"/>
    <col min="2" max="2" width="13.75" customWidth="1"/>
    <col min="3" max="3" width="12.375" customWidth="1"/>
    <col min="4" max="4" width="17.125" customWidth="1"/>
    <col min="5" max="5" width="11.625" customWidth="1"/>
    <col min="6" max="6" width="15.625" customWidth="1"/>
    <col min="7" max="7" width="11.625" customWidth="1"/>
    <col min="8" max="8" width="12.375" bestFit="1" customWidth="1"/>
    <col min="9" max="9" width="11.75" customWidth="1"/>
    <col min="10" max="10" width="9" style="57"/>
  </cols>
  <sheetData>
    <row r="1" spans="1:10" s="55" customFormat="1" ht="20.25">
      <c r="A1" s="180" t="s">
        <v>57</v>
      </c>
      <c r="B1" s="180"/>
      <c r="C1" s="180"/>
      <c r="D1" s="180"/>
      <c r="E1" s="180"/>
      <c r="F1" s="180"/>
      <c r="G1" s="180"/>
      <c r="H1" s="180"/>
      <c r="I1" s="180"/>
      <c r="J1" s="56"/>
    </row>
    <row r="2" spans="1:10" ht="21" customHeight="1" thickBot="1">
      <c r="A2" s="181" t="s">
        <v>52</v>
      </c>
      <c r="B2" s="181"/>
      <c r="C2" s="181"/>
      <c r="D2" s="181"/>
      <c r="E2" s="181"/>
      <c r="F2" s="181"/>
      <c r="G2" s="181"/>
      <c r="H2" s="181"/>
      <c r="I2" s="181"/>
    </row>
    <row r="3" spans="1:10">
      <c r="A3" s="186" t="s">
        <v>29</v>
      </c>
      <c r="B3" s="187" t="s">
        <v>44</v>
      </c>
      <c r="C3" s="188"/>
      <c r="D3" s="189" t="s">
        <v>45</v>
      </c>
      <c r="E3" s="190"/>
      <c r="F3" s="186" t="s">
        <v>46</v>
      </c>
      <c r="G3" s="190"/>
      <c r="H3" s="191" t="s">
        <v>47</v>
      </c>
      <c r="I3" s="191"/>
    </row>
    <row r="4" spans="1:10">
      <c r="A4" s="186"/>
      <c r="B4" s="21" t="s">
        <v>0</v>
      </c>
      <c r="C4" s="22" t="s">
        <v>48</v>
      </c>
      <c r="D4" s="62" t="s">
        <v>0</v>
      </c>
      <c r="E4" s="63" t="s">
        <v>48</v>
      </c>
      <c r="F4" s="63" t="s">
        <v>0</v>
      </c>
      <c r="G4" s="63" t="s">
        <v>48</v>
      </c>
      <c r="H4" s="63" t="s">
        <v>49</v>
      </c>
      <c r="I4" s="63" t="s">
        <v>48</v>
      </c>
    </row>
    <row r="5" spans="1:10" ht="28.5" customHeight="1">
      <c r="A5" s="23" t="s">
        <v>1</v>
      </c>
      <c r="B5" s="24">
        <f>SUM(B6:B30)</f>
        <v>183438936</v>
      </c>
      <c r="C5" s="25">
        <f>SUM(C6:C30)</f>
        <v>14910</v>
      </c>
      <c r="D5" s="26">
        <f>SUM(D6:D30)</f>
        <v>158176530</v>
      </c>
      <c r="E5" s="27">
        <f t="shared" ref="E5:I5" si="0">SUM(E6:E30)</f>
        <v>12960</v>
      </c>
      <c r="F5" s="27">
        <f t="shared" si="0"/>
        <v>23987868</v>
      </c>
      <c r="G5" s="27">
        <f t="shared" si="0"/>
        <v>1850</v>
      </c>
      <c r="H5" s="27">
        <f t="shared" si="0"/>
        <v>1274538</v>
      </c>
      <c r="I5" s="27">
        <f t="shared" si="0"/>
        <v>100</v>
      </c>
    </row>
    <row r="6" spans="1:10">
      <c r="A6" s="53" t="s">
        <v>2</v>
      </c>
      <c r="B6" s="36">
        <f>SUM(D6,F6,H6)</f>
        <v>2998485</v>
      </c>
      <c r="C6" s="30">
        <f>SUM(E6,G6,I6)</f>
        <v>243</v>
      </c>
      <c r="D6" s="86">
        <v>2564992</v>
      </c>
      <c r="E6" s="32">
        <v>211</v>
      </c>
      <c r="F6" s="32">
        <v>382512</v>
      </c>
      <c r="G6" s="32">
        <v>28</v>
      </c>
      <c r="H6" s="33">
        <v>50981</v>
      </c>
      <c r="I6" s="34">
        <v>4</v>
      </c>
      <c r="J6" s="85" t="s">
        <v>55</v>
      </c>
    </row>
    <row r="7" spans="1:10">
      <c r="A7" s="53" t="s">
        <v>3</v>
      </c>
      <c r="B7" s="36">
        <f t="shared" ref="B7:C30" si="1">SUM(D7,F7,H7)</f>
        <v>2500778</v>
      </c>
      <c r="C7" s="30">
        <f t="shared" si="1"/>
        <v>208</v>
      </c>
      <c r="D7" s="86">
        <v>2175700</v>
      </c>
      <c r="E7" s="32">
        <v>185</v>
      </c>
      <c r="F7" s="32">
        <v>274097</v>
      </c>
      <c r="G7" s="32">
        <v>19</v>
      </c>
      <c r="H7" s="33">
        <v>50981</v>
      </c>
      <c r="I7" s="34">
        <v>4</v>
      </c>
      <c r="J7" s="85" t="s">
        <v>55</v>
      </c>
    </row>
    <row r="8" spans="1:10">
      <c r="A8" s="53" t="s">
        <v>4</v>
      </c>
      <c r="B8" s="36">
        <f t="shared" si="1"/>
        <v>2289928</v>
      </c>
      <c r="C8" s="30">
        <f t="shared" si="1"/>
        <v>212</v>
      </c>
      <c r="D8" s="86">
        <v>1934625</v>
      </c>
      <c r="E8" s="32">
        <v>183</v>
      </c>
      <c r="F8" s="32">
        <v>304322</v>
      </c>
      <c r="G8" s="32">
        <v>25</v>
      </c>
      <c r="H8" s="33">
        <v>50981</v>
      </c>
      <c r="I8" s="34">
        <v>4</v>
      </c>
      <c r="J8" s="85" t="s">
        <v>55</v>
      </c>
    </row>
    <row r="9" spans="1:10">
      <c r="A9" s="53" t="s">
        <v>5</v>
      </c>
      <c r="B9" s="36">
        <f t="shared" si="1"/>
        <v>3796593</v>
      </c>
      <c r="C9" s="30">
        <f t="shared" si="1"/>
        <v>312</v>
      </c>
      <c r="D9" s="86">
        <v>3140755</v>
      </c>
      <c r="E9" s="32">
        <v>261</v>
      </c>
      <c r="F9" s="32">
        <v>604857</v>
      </c>
      <c r="G9" s="32">
        <v>47</v>
      </c>
      <c r="H9" s="33">
        <v>50981</v>
      </c>
      <c r="I9" s="34">
        <v>4</v>
      </c>
      <c r="J9" s="85" t="s">
        <v>55</v>
      </c>
    </row>
    <row r="10" spans="1:10">
      <c r="A10" s="28" t="s">
        <v>6</v>
      </c>
      <c r="B10" s="29">
        <f t="shared" si="1"/>
        <v>4689485</v>
      </c>
      <c r="C10" s="30">
        <f t="shared" si="1"/>
        <v>378</v>
      </c>
      <c r="D10" s="35">
        <v>3995380</v>
      </c>
      <c r="E10" s="32">
        <v>328</v>
      </c>
      <c r="F10" s="32">
        <v>643124</v>
      </c>
      <c r="G10" s="32">
        <v>46</v>
      </c>
      <c r="H10" s="33">
        <v>50981</v>
      </c>
      <c r="I10" s="34">
        <v>4</v>
      </c>
      <c r="J10" s="83"/>
    </row>
    <row r="11" spans="1:10">
      <c r="A11" s="28" t="s">
        <v>7</v>
      </c>
      <c r="B11" s="29">
        <f t="shared" si="1"/>
        <v>4542063</v>
      </c>
      <c r="C11" s="30">
        <f t="shared" si="1"/>
        <v>366</v>
      </c>
      <c r="D11" s="35">
        <v>3847622</v>
      </c>
      <c r="E11" s="32">
        <v>316</v>
      </c>
      <c r="F11" s="32">
        <v>643460</v>
      </c>
      <c r="G11" s="32">
        <v>46</v>
      </c>
      <c r="H11" s="33">
        <v>50981</v>
      </c>
      <c r="I11" s="34">
        <v>4</v>
      </c>
      <c r="J11" s="83"/>
    </row>
    <row r="12" spans="1:10">
      <c r="A12" s="53" t="s">
        <v>8</v>
      </c>
      <c r="B12" s="36">
        <f t="shared" si="1"/>
        <v>7632474</v>
      </c>
      <c r="C12" s="30">
        <f t="shared" si="1"/>
        <v>589</v>
      </c>
      <c r="D12" s="37">
        <v>6617515</v>
      </c>
      <c r="E12" s="32">
        <v>505</v>
      </c>
      <c r="F12" s="32">
        <v>963978</v>
      </c>
      <c r="G12" s="32">
        <v>80</v>
      </c>
      <c r="H12" s="33">
        <v>50981</v>
      </c>
      <c r="I12" s="34">
        <v>4</v>
      </c>
      <c r="J12" s="84" t="s">
        <v>56</v>
      </c>
    </row>
    <row r="13" spans="1:10">
      <c r="A13" s="28" t="s">
        <v>9</v>
      </c>
      <c r="B13" s="29">
        <f t="shared" si="1"/>
        <v>6673193</v>
      </c>
      <c r="C13" s="30">
        <f t="shared" si="1"/>
        <v>533</v>
      </c>
      <c r="D13" s="35">
        <v>5458186</v>
      </c>
      <c r="E13" s="32">
        <v>448</v>
      </c>
      <c r="F13" s="32">
        <v>1164026</v>
      </c>
      <c r="G13" s="32">
        <v>81</v>
      </c>
      <c r="H13" s="33">
        <v>50981</v>
      </c>
      <c r="I13" s="34">
        <v>4</v>
      </c>
      <c r="J13" s="83"/>
    </row>
    <row r="14" spans="1:10" s="54" customFormat="1">
      <c r="A14" s="53" t="s">
        <v>10</v>
      </c>
      <c r="B14" s="36">
        <f t="shared" si="1"/>
        <v>8376299</v>
      </c>
      <c r="C14" s="45">
        <f t="shared" si="1"/>
        <v>613</v>
      </c>
      <c r="D14" s="37">
        <v>7200549</v>
      </c>
      <c r="E14" s="47">
        <v>527</v>
      </c>
      <c r="F14" s="47">
        <v>1124769</v>
      </c>
      <c r="G14" s="47">
        <v>82</v>
      </c>
      <c r="H14" s="48">
        <v>50981</v>
      </c>
      <c r="I14" s="49">
        <v>4</v>
      </c>
      <c r="J14" s="58" t="s">
        <v>56</v>
      </c>
    </row>
    <row r="15" spans="1:10">
      <c r="A15" s="43" t="s">
        <v>11</v>
      </c>
      <c r="B15" s="44">
        <f t="shared" si="1"/>
        <v>7177770</v>
      </c>
      <c r="C15" s="45">
        <f t="shared" si="1"/>
        <v>579</v>
      </c>
      <c r="D15" s="46">
        <v>5988638</v>
      </c>
      <c r="E15" s="47">
        <v>491</v>
      </c>
      <c r="F15" s="47">
        <v>1138151</v>
      </c>
      <c r="G15" s="47">
        <v>84</v>
      </c>
      <c r="H15" s="48">
        <v>50981</v>
      </c>
      <c r="I15" s="49">
        <v>4</v>
      </c>
      <c r="J15" s="82"/>
    </row>
    <row r="16" spans="1:10" s="50" customFormat="1">
      <c r="A16" s="53" t="s">
        <v>12</v>
      </c>
      <c r="B16" s="36">
        <f t="shared" si="1"/>
        <v>17436582</v>
      </c>
      <c r="C16" s="45">
        <f t="shared" si="1"/>
        <v>1435</v>
      </c>
      <c r="D16" s="37">
        <v>14608594</v>
      </c>
      <c r="E16" s="47">
        <v>1213</v>
      </c>
      <c r="F16" s="47">
        <v>2777000</v>
      </c>
      <c r="G16" s="47">
        <v>218</v>
      </c>
      <c r="H16" s="48">
        <v>50988</v>
      </c>
      <c r="I16" s="49">
        <v>4</v>
      </c>
      <c r="J16" s="58" t="s">
        <v>56</v>
      </c>
    </row>
    <row r="17" spans="1:10" s="54" customFormat="1">
      <c r="A17" s="53" t="s">
        <v>13</v>
      </c>
      <c r="B17" s="36">
        <f t="shared" si="1"/>
        <v>9344425</v>
      </c>
      <c r="C17" s="45">
        <f t="shared" si="1"/>
        <v>715</v>
      </c>
      <c r="D17" s="37">
        <v>8135949</v>
      </c>
      <c r="E17" s="47">
        <v>622</v>
      </c>
      <c r="F17" s="47">
        <v>1157495</v>
      </c>
      <c r="G17" s="47">
        <v>89</v>
      </c>
      <c r="H17" s="48">
        <v>50981</v>
      </c>
      <c r="I17" s="49">
        <v>4</v>
      </c>
      <c r="J17" s="58" t="s">
        <v>56</v>
      </c>
    </row>
    <row r="18" spans="1:10" s="50" customFormat="1">
      <c r="A18" s="43" t="s">
        <v>14</v>
      </c>
      <c r="B18" s="44">
        <f t="shared" si="1"/>
        <v>5538149</v>
      </c>
      <c r="C18" s="45">
        <f t="shared" si="1"/>
        <v>455</v>
      </c>
      <c r="D18" s="46">
        <v>4660292</v>
      </c>
      <c r="E18" s="47">
        <v>382</v>
      </c>
      <c r="F18" s="47">
        <v>826876</v>
      </c>
      <c r="G18" s="47">
        <v>69</v>
      </c>
      <c r="H18" s="48">
        <v>50981</v>
      </c>
      <c r="I18" s="49">
        <v>4</v>
      </c>
      <c r="J18" s="82"/>
    </row>
    <row r="19" spans="1:10" s="54" customFormat="1">
      <c r="A19" s="53" t="s">
        <v>15</v>
      </c>
      <c r="B19" s="36">
        <f t="shared" si="1"/>
        <v>7159215</v>
      </c>
      <c r="C19" s="45">
        <f t="shared" si="1"/>
        <v>512</v>
      </c>
      <c r="D19" s="37">
        <v>6124832</v>
      </c>
      <c r="E19" s="47">
        <v>433</v>
      </c>
      <c r="F19" s="47">
        <v>983402</v>
      </c>
      <c r="G19" s="47">
        <v>75</v>
      </c>
      <c r="H19" s="48">
        <v>50981</v>
      </c>
      <c r="I19" s="49">
        <v>4</v>
      </c>
      <c r="J19" s="82" t="s">
        <v>56</v>
      </c>
    </row>
    <row r="20" spans="1:10" s="50" customFormat="1">
      <c r="A20" s="43" t="s">
        <v>16</v>
      </c>
      <c r="B20" s="44">
        <f t="shared" si="1"/>
        <v>8141710</v>
      </c>
      <c r="C20" s="45">
        <f t="shared" si="1"/>
        <v>655</v>
      </c>
      <c r="D20" s="46">
        <v>6860412</v>
      </c>
      <c r="E20" s="47">
        <v>563</v>
      </c>
      <c r="F20" s="47">
        <v>1230317</v>
      </c>
      <c r="G20" s="47">
        <v>88</v>
      </c>
      <c r="H20" s="48">
        <v>50981</v>
      </c>
      <c r="I20" s="49">
        <v>4</v>
      </c>
      <c r="J20" s="82"/>
    </row>
    <row r="21" spans="1:10" s="54" customFormat="1">
      <c r="A21" s="53" t="s">
        <v>17</v>
      </c>
      <c r="B21" s="36">
        <f t="shared" si="1"/>
        <v>15672205</v>
      </c>
      <c r="C21" s="45">
        <f t="shared" si="1"/>
        <v>1209</v>
      </c>
      <c r="D21" s="37">
        <v>13756720</v>
      </c>
      <c r="E21" s="47">
        <v>1067</v>
      </c>
      <c r="F21" s="47">
        <v>1864498</v>
      </c>
      <c r="G21" s="47">
        <v>138</v>
      </c>
      <c r="H21" s="48">
        <v>50987</v>
      </c>
      <c r="I21" s="49">
        <v>4</v>
      </c>
      <c r="J21" s="58" t="s">
        <v>56</v>
      </c>
    </row>
    <row r="22" spans="1:10" s="50" customFormat="1">
      <c r="A22" s="53" t="s">
        <v>18</v>
      </c>
      <c r="B22" s="36">
        <f t="shared" si="1"/>
        <v>8036406</v>
      </c>
      <c r="C22" s="45">
        <f t="shared" si="1"/>
        <v>712</v>
      </c>
      <c r="D22" s="37">
        <v>7110557</v>
      </c>
      <c r="E22" s="47">
        <v>638</v>
      </c>
      <c r="F22" s="47">
        <v>874868</v>
      </c>
      <c r="G22" s="47">
        <v>70</v>
      </c>
      <c r="H22" s="48">
        <v>50981</v>
      </c>
      <c r="I22" s="49">
        <v>4</v>
      </c>
      <c r="J22" s="58" t="s">
        <v>56</v>
      </c>
    </row>
    <row r="23" spans="1:10" s="50" customFormat="1">
      <c r="A23" s="53" t="s">
        <v>19</v>
      </c>
      <c r="B23" s="36">
        <f t="shared" si="1"/>
        <v>4189098</v>
      </c>
      <c r="C23" s="45">
        <f t="shared" si="1"/>
        <v>324</v>
      </c>
      <c r="D23" s="37">
        <v>3583706</v>
      </c>
      <c r="E23" s="47">
        <v>277</v>
      </c>
      <c r="F23" s="47">
        <v>554411</v>
      </c>
      <c r="G23" s="47">
        <v>43</v>
      </c>
      <c r="H23" s="48">
        <v>50981</v>
      </c>
      <c r="I23" s="49">
        <v>4</v>
      </c>
      <c r="J23" s="58" t="s">
        <v>56</v>
      </c>
    </row>
    <row r="24" spans="1:10" s="50" customFormat="1">
      <c r="A24" s="53" t="s">
        <v>20</v>
      </c>
      <c r="B24" s="36">
        <f t="shared" si="1"/>
        <v>4561282</v>
      </c>
      <c r="C24" s="45">
        <f t="shared" si="1"/>
        <v>398</v>
      </c>
      <c r="D24" s="37">
        <v>3965509</v>
      </c>
      <c r="E24" s="47">
        <v>351</v>
      </c>
      <c r="F24" s="47">
        <v>544792</v>
      </c>
      <c r="G24" s="47">
        <v>43</v>
      </c>
      <c r="H24" s="48">
        <v>50981</v>
      </c>
      <c r="I24" s="49">
        <v>4</v>
      </c>
      <c r="J24" s="58" t="s">
        <v>56</v>
      </c>
    </row>
    <row r="25" spans="1:10" s="50" customFormat="1">
      <c r="A25" s="53" t="s">
        <v>21</v>
      </c>
      <c r="B25" s="36">
        <f t="shared" si="1"/>
        <v>6379253</v>
      </c>
      <c r="C25" s="45">
        <f t="shared" si="1"/>
        <v>551</v>
      </c>
      <c r="D25" s="37">
        <v>5644250</v>
      </c>
      <c r="E25" s="47">
        <v>491</v>
      </c>
      <c r="F25" s="47">
        <v>684022</v>
      </c>
      <c r="G25" s="47">
        <v>56</v>
      </c>
      <c r="H25" s="48">
        <v>50981</v>
      </c>
      <c r="I25" s="49">
        <v>4</v>
      </c>
      <c r="J25" s="58" t="s">
        <v>56</v>
      </c>
    </row>
    <row r="26" spans="1:10" s="50" customFormat="1">
      <c r="A26" s="43" t="s">
        <v>22</v>
      </c>
      <c r="B26" s="44">
        <f t="shared" si="1"/>
        <v>8713839</v>
      </c>
      <c r="C26" s="45">
        <f t="shared" si="1"/>
        <v>706</v>
      </c>
      <c r="D26" s="46">
        <v>7639096</v>
      </c>
      <c r="E26" s="47">
        <v>627</v>
      </c>
      <c r="F26" s="47">
        <v>1023762</v>
      </c>
      <c r="G26" s="47">
        <v>75</v>
      </c>
      <c r="H26" s="48">
        <v>50981</v>
      </c>
      <c r="I26" s="49">
        <v>4</v>
      </c>
      <c r="J26" s="83"/>
    </row>
    <row r="27" spans="1:10" s="50" customFormat="1">
      <c r="A27" s="53" t="s">
        <v>23</v>
      </c>
      <c r="B27" s="36">
        <f t="shared" si="1"/>
        <v>5247294</v>
      </c>
      <c r="C27" s="45">
        <f t="shared" si="1"/>
        <v>460</v>
      </c>
      <c r="D27" s="37">
        <v>4504706</v>
      </c>
      <c r="E27" s="47">
        <v>402</v>
      </c>
      <c r="F27" s="47">
        <v>691607</v>
      </c>
      <c r="G27" s="47">
        <v>54</v>
      </c>
      <c r="H27" s="48">
        <v>50981</v>
      </c>
      <c r="I27" s="49">
        <v>4</v>
      </c>
      <c r="J27" s="84" t="s">
        <v>56</v>
      </c>
    </row>
    <row r="28" spans="1:10" s="50" customFormat="1">
      <c r="A28" s="53" t="s">
        <v>24</v>
      </c>
      <c r="B28" s="36">
        <f t="shared" si="1"/>
        <v>10804489</v>
      </c>
      <c r="C28" s="45">
        <f t="shared" si="1"/>
        <v>959</v>
      </c>
      <c r="D28" s="37">
        <v>9828244</v>
      </c>
      <c r="E28" s="47">
        <v>872</v>
      </c>
      <c r="F28" s="47">
        <v>925264</v>
      </c>
      <c r="G28" s="47">
        <v>83</v>
      </c>
      <c r="H28" s="48">
        <v>50981</v>
      </c>
      <c r="I28" s="49">
        <v>4</v>
      </c>
      <c r="J28" s="84" t="s">
        <v>56</v>
      </c>
    </row>
    <row r="29" spans="1:10" s="50" customFormat="1">
      <c r="A29" s="53" t="s">
        <v>25</v>
      </c>
      <c r="B29" s="36">
        <f t="shared" si="1"/>
        <v>11041961</v>
      </c>
      <c r="C29" s="45">
        <f t="shared" si="1"/>
        <v>921</v>
      </c>
      <c r="D29" s="37">
        <v>9624365</v>
      </c>
      <c r="E29" s="47">
        <v>812</v>
      </c>
      <c r="F29" s="47">
        <v>1366615</v>
      </c>
      <c r="G29" s="47">
        <v>105</v>
      </c>
      <c r="H29" s="48">
        <v>50981</v>
      </c>
      <c r="I29" s="49">
        <v>4</v>
      </c>
      <c r="J29" s="84" t="s">
        <v>56</v>
      </c>
    </row>
    <row r="30" spans="1:10" ht="17.25" thickBot="1">
      <c r="A30" s="28" t="s">
        <v>26</v>
      </c>
      <c r="B30" s="38">
        <f t="shared" si="1"/>
        <v>10495960</v>
      </c>
      <c r="C30" s="39">
        <f t="shared" si="1"/>
        <v>865</v>
      </c>
      <c r="D30" s="35">
        <v>9205336</v>
      </c>
      <c r="E30" s="32">
        <v>755</v>
      </c>
      <c r="F30" s="32">
        <v>1239643</v>
      </c>
      <c r="G30" s="32">
        <v>106</v>
      </c>
      <c r="H30" s="33">
        <v>50981</v>
      </c>
      <c r="I30" s="34">
        <v>4</v>
      </c>
      <c r="J30" s="81"/>
    </row>
    <row r="31" spans="1:10" s="9" customFormat="1" ht="24" customHeight="1">
      <c r="A31" s="7" t="s">
        <v>34</v>
      </c>
      <c r="B31" s="8"/>
      <c r="C31" s="8"/>
      <c r="D31" s="8"/>
      <c r="E31" s="8"/>
      <c r="F31" s="8"/>
      <c r="G31" s="8"/>
      <c r="H31" s="8"/>
      <c r="I31" s="8"/>
      <c r="J31" s="59"/>
    </row>
    <row r="32" spans="1:10" s="9" customFormat="1" ht="23.25" customHeight="1">
      <c r="A32" s="7" t="s">
        <v>35</v>
      </c>
      <c r="B32" s="8"/>
      <c r="C32" s="8"/>
      <c r="D32" s="8"/>
      <c r="E32" s="8" t="s">
        <v>36</v>
      </c>
      <c r="F32" s="8"/>
      <c r="G32" s="8"/>
      <c r="H32" s="8"/>
      <c r="I32" s="8"/>
      <c r="J32" s="59"/>
    </row>
  </sheetData>
  <mergeCells count="7">
    <mergeCell ref="A1:I1"/>
    <mergeCell ref="A2:I2"/>
    <mergeCell ref="A3:A4"/>
    <mergeCell ref="B3:C3"/>
    <mergeCell ref="D3:E3"/>
    <mergeCell ref="F3:G3"/>
    <mergeCell ref="H3:I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Normal="100" workbookViewId="0">
      <selection activeCell="F19" sqref="F19"/>
    </sheetView>
  </sheetViews>
  <sheetFormatPr defaultRowHeight="16.5"/>
  <cols>
    <col min="1" max="1" width="10.5" bestFit="1" customWidth="1"/>
    <col min="2" max="2" width="13.75" customWidth="1"/>
    <col min="3" max="3" width="12.375" customWidth="1"/>
    <col min="4" max="4" width="17.125" customWidth="1"/>
    <col min="5" max="5" width="11.625" customWidth="1"/>
    <col min="6" max="6" width="15.625" customWidth="1"/>
    <col min="7" max="7" width="11.625" customWidth="1"/>
    <col min="8" max="8" width="12.375" bestFit="1" customWidth="1"/>
    <col min="9" max="9" width="11.75" customWidth="1"/>
    <col min="10" max="10" width="9" style="57"/>
  </cols>
  <sheetData>
    <row r="1" spans="1:10" s="55" customFormat="1" ht="20.25">
      <c r="A1" s="180" t="s">
        <v>53</v>
      </c>
      <c r="B1" s="180"/>
      <c r="C1" s="180"/>
      <c r="D1" s="180"/>
      <c r="E1" s="180"/>
      <c r="F1" s="180"/>
      <c r="G1" s="180"/>
      <c r="H1" s="180"/>
      <c r="I1" s="180"/>
      <c r="J1" s="56"/>
    </row>
    <row r="2" spans="1:10" ht="21" customHeight="1" thickBot="1">
      <c r="A2" s="181" t="s">
        <v>52</v>
      </c>
      <c r="B2" s="181"/>
      <c r="C2" s="181"/>
      <c r="D2" s="181"/>
      <c r="E2" s="181"/>
      <c r="F2" s="181"/>
      <c r="G2" s="181"/>
      <c r="H2" s="181"/>
      <c r="I2" s="181"/>
    </row>
    <row r="3" spans="1:10">
      <c r="A3" s="186" t="s">
        <v>43</v>
      </c>
      <c r="B3" s="187" t="s">
        <v>44</v>
      </c>
      <c r="C3" s="188"/>
      <c r="D3" s="189" t="s">
        <v>45</v>
      </c>
      <c r="E3" s="190"/>
      <c r="F3" s="186" t="s">
        <v>46</v>
      </c>
      <c r="G3" s="190"/>
      <c r="H3" s="191" t="s">
        <v>47</v>
      </c>
      <c r="I3" s="191"/>
    </row>
    <row r="4" spans="1:10">
      <c r="A4" s="186"/>
      <c r="B4" s="21" t="s">
        <v>0</v>
      </c>
      <c r="C4" s="22" t="s">
        <v>48</v>
      </c>
      <c r="D4" s="42" t="s">
        <v>0</v>
      </c>
      <c r="E4" s="41" t="s">
        <v>48</v>
      </c>
      <c r="F4" s="41" t="s">
        <v>0</v>
      </c>
      <c r="G4" s="41" t="s">
        <v>48</v>
      </c>
      <c r="H4" s="41" t="s">
        <v>49</v>
      </c>
      <c r="I4" s="41" t="s">
        <v>48</v>
      </c>
    </row>
    <row r="5" spans="1:10" ht="28.5" customHeight="1">
      <c r="A5" s="23" t="s">
        <v>1</v>
      </c>
      <c r="B5" s="24">
        <f>SUM(B6:B30)</f>
        <v>183438936</v>
      </c>
      <c r="C5" s="25">
        <f>SUM(C6:C30)</f>
        <v>14910</v>
      </c>
      <c r="D5" s="26">
        <f>SUM(D6:D30)</f>
        <v>158176530</v>
      </c>
      <c r="E5" s="27">
        <f t="shared" ref="E5:I5" si="0">SUM(E6:E30)</f>
        <v>12960</v>
      </c>
      <c r="F5" s="27">
        <f t="shared" si="0"/>
        <v>23987868</v>
      </c>
      <c r="G5" s="27">
        <f t="shared" si="0"/>
        <v>1850</v>
      </c>
      <c r="H5" s="27">
        <f t="shared" si="0"/>
        <v>1274538</v>
      </c>
      <c r="I5" s="27">
        <f t="shared" si="0"/>
        <v>100</v>
      </c>
    </row>
    <row r="6" spans="1:10">
      <c r="A6" s="28" t="s">
        <v>2</v>
      </c>
      <c r="B6" s="29">
        <f>SUM(D6,F6,H6)</f>
        <v>3004485</v>
      </c>
      <c r="C6" s="30">
        <f>SUM(E6,G6,I6)</f>
        <v>243</v>
      </c>
      <c r="D6" s="31">
        <v>2570992</v>
      </c>
      <c r="E6" s="32">
        <v>211</v>
      </c>
      <c r="F6" s="32">
        <v>382512</v>
      </c>
      <c r="G6" s="32">
        <v>28</v>
      </c>
      <c r="H6" s="33">
        <v>50981</v>
      </c>
      <c r="I6" s="34">
        <v>4</v>
      </c>
    </row>
    <row r="7" spans="1:10">
      <c r="A7" s="28" t="s">
        <v>3</v>
      </c>
      <c r="B7" s="29">
        <f t="shared" ref="B7:C30" si="1">SUM(D7,F7,H7)</f>
        <v>2585778</v>
      </c>
      <c r="C7" s="30">
        <f t="shared" si="1"/>
        <v>208</v>
      </c>
      <c r="D7" s="31">
        <v>2260700</v>
      </c>
      <c r="E7" s="32">
        <v>185</v>
      </c>
      <c r="F7" s="32">
        <v>274097</v>
      </c>
      <c r="G7" s="32">
        <v>19</v>
      </c>
      <c r="H7" s="33">
        <v>50981</v>
      </c>
      <c r="I7" s="34">
        <v>4</v>
      </c>
    </row>
    <row r="8" spans="1:10">
      <c r="A8" s="28" t="s">
        <v>4</v>
      </c>
      <c r="B8" s="29">
        <f t="shared" si="1"/>
        <v>2587928</v>
      </c>
      <c r="C8" s="30">
        <f t="shared" si="1"/>
        <v>212</v>
      </c>
      <c r="D8" s="31">
        <v>2232625</v>
      </c>
      <c r="E8" s="32">
        <v>183</v>
      </c>
      <c r="F8" s="32">
        <v>304322</v>
      </c>
      <c r="G8" s="32">
        <v>25</v>
      </c>
      <c r="H8" s="33">
        <v>50981</v>
      </c>
      <c r="I8" s="34">
        <v>4</v>
      </c>
    </row>
    <row r="9" spans="1:10">
      <c r="A9" s="28" t="s">
        <v>5</v>
      </c>
      <c r="B9" s="29">
        <f t="shared" si="1"/>
        <v>3835593</v>
      </c>
      <c r="C9" s="30">
        <f t="shared" si="1"/>
        <v>312</v>
      </c>
      <c r="D9" s="31">
        <v>3179755</v>
      </c>
      <c r="E9" s="32">
        <v>261</v>
      </c>
      <c r="F9" s="32">
        <v>604857</v>
      </c>
      <c r="G9" s="32">
        <v>47</v>
      </c>
      <c r="H9" s="33">
        <v>50981</v>
      </c>
      <c r="I9" s="34">
        <v>4</v>
      </c>
    </row>
    <row r="10" spans="1:10">
      <c r="A10" s="28" t="s">
        <v>6</v>
      </c>
      <c r="B10" s="29">
        <f t="shared" si="1"/>
        <v>4689485</v>
      </c>
      <c r="C10" s="30">
        <f t="shared" si="1"/>
        <v>378</v>
      </c>
      <c r="D10" s="35">
        <v>3995380</v>
      </c>
      <c r="E10" s="32">
        <v>328</v>
      </c>
      <c r="F10" s="32">
        <v>643124</v>
      </c>
      <c r="G10" s="32">
        <v>46</v>
      </c>
      <c r="H10" s="33">
        <v>50981</v>
      </c>
      <c r="I10" s="34">
        <v>4</v>
      </c>
    </row>
    <row r="11" spans="1:10">
      <c r="A11" s="28" t="s">
        <v>7</v>
      </c>
      <c r="B11" s="29">
        <f t="shared" si="1"/>
        <v>4542063</v>
      </c>
      <c r="C11" s="30">
        <f t="shared" si="1"/>
        <v>366</v>
      </c>
      <c r="D11" s="35">
        <v>3847622</v>
      </c>
      <c r="E11" s="32">
        <v>316</v>
      </c>
      <c r="F11" s="32">
        <v>643460</v>
      </c>
      <c r="G11" s="32">
        <v>46</v>
      </c>
      <c r="H11" s="33">
        <v>50981</v>
      </c>
      <c r="I11" s="34">
        <v>4</v>
      </c>
    </row>
    <row r="12" spans="1:10">
      <c r="A12" s="28" t="s">
        <v>8</v>
      </c>
      <c r="B12" s="29">
        <f t="shared" si="1"/>
        <v>7176474</v>
      </c>
      <c r="C12" s="30">
        <f t="shared" si="1"/>
        <v>589</v>
      </c>
      <c r="D12" s="35">
        <v>6161515</v>
      </c>
      <c r="E12" s="32">
        <v>505</v>
      </c>
      <c r="F12" s="32">
        <v>963978</v>
      </c>
      <c r="G12" s="32">
        <v>80</v>
      </c>
      <c r="H12" s="33">
        <v>50981</v>
      </c>
      <c r="I12" s="34">
        <v>4</v>
      </c>
    </row>
    <row r="13" spans="1:10">
      <c r="A13" s="28" t="s">
        <v>9</v>
      </c>
      <c r="B13" s="29">
        <f t="shared" si="1"/>
        <v>6673193</v>
      </c>
      <c r="C13" s="30">
        <f t="shared" si="1"/>
        <v>533</v>
      </c>
      <c r="D13" s="35">
        <v>5458186</v>
      </c>
      <c r="E13" s="32">
        <v>448</v>
      </c>
      <c r="F13" s="32">
        <v>1164026</v>
      </c>
      <c r="G13" s="32">
        <v>81</v>
      </c>
      <c r="H13" s="33">
        <v>50981</v>
      </c>
      <c r="I13" s="34">
        <v>4</v>
      </c>
    </row>
    <row r="14" spans="1:10" s="54" customFormat="1">
      <c r="A14" s="53" t="s">
        <v>10</v>
      </c>
      <c r="B14" s="36">
        <f t="shared" si="1"/>
        <v>7632299</v>
      </c>
      <c r="C14" s="45">
        <f t="shared" si="1"/>
        <v>613</v>
      </c>
      <c r="D14" s="37">
        <v>6456549</v>
      </c>
      <c r="E14" s="47">
        <v>527</v>
      </c>
      <c r="F14" s="47">
        <v>1124769</v>
      </c>
      <c r="G14" s="47">
        <v>82</v>
      </c>
      <c r="H14" s="48">
        <v>50981</v>
      </c>
      <c r="I14" s="49">
        <v>4</v>
      </c>
      <c r="J14" s="58" t="s">
        <v>54</v>
      </c>
    </row>
    <row r="15" spans="1:10">
      <c r="A15" s="28" t="s">
        <v>11</v>
      </c>
      <c r="B15" s="29">
        <f t="shared" si="1"/>
        <v>7177770</v>
      </c>
      <c r="C15" s="45">
        <f t="shared" si="1"/>
        <v>579</v>
      </c>
      <c r="D15" s="35">
        <v>5988638</v>
      </c>
      <c r="E15" s="47">
        <v>491</v>
      </c>
      <c r="F15" s="47">
        <v>1138151</v>
      </c>
      <c r="G15" s="47">
        <v>84</v>
      </c>
      <c r="H15" s="48">
        <v>50981</v>
      </c>
      <c r="I15" s="49">
        <v>4</v>
      </c>
      <c r="J15" s="59"/>
    </row>
    <row r="16" spans="1:10" s="50" customFormat="1">
      <c r="A16" s="43" t="s">
        <v>12</v>
      </c>
      <c r="B16" s="44">
        <f t="shared" si="1"/>
        <v>17618582</v>
      </c>
      <c r="C16" s="45">
        <f t="shared" si="1"/>
        <v>1435</v>
      </c>
      <c r="D16" s="46">
        <v>14790594</v>
      </c>
      <c r="E16" s="47">
        <v>1213</v>
      </c>
      <c r="F16" s="47">
        <v>2777000</v>
      </c>
      <c r="G16" s="47">
        <v>218</v>
      </c>
      <c r="H16" s="48">
        <v>50988</v>
      </c>
      <c r="I16" s="49">
        <v>4</v>
      </c>
      <c r="J16" s="60"/>
    </row>
    <row r="17" spans="1:10" s="54" customFormat="1">
      <c r="A17" s="53" t="s">
        <v>13</v>
      </c>
      <c r="B17" s="36">
        <f t="shared" si="1"/>
        <v>8841425</v>
      </c>
      <c r="C17" s="45">
        <f t="shared" si="1"/>
        <v>715</v>
      </c>
      <c r="D17" s="37">
        <v>7632949</v>
      </c>
      <c r="E17" s="47">
        <v>622</v>
      </c>
      <c r="F17" s="47">
        <v>1157495</v>
      </c>
      <c r="G17" s="47">
        <v>89</v>
      </c>
      <c r="H17" s="48">
        <v>50981</v>
      </c>
      <c r="I17" s="49">
        <v>4</v>
      </c>
      <c r="J17" s="58" t="s">
        <v>54</v>
      </c>
    </row>
    <row r="18" spans="1:10" s="50" customFormat="1">
      <c r="A18" s="43" t="s">
        <v>14</v>
      </c>
      <c r="B18" s="44">
        <f t="shared" si="1"/>
        <v>5538149</v>
      </c>
      <c r="C18" s="45">
        <f t="shared" si="1"/>
        <v>455</v>
      </c>
      <c r="D18" s="46">
        <v>4660292</v>
      </c>
      <c r="E18" s="47">
        <v>382</v>
      </c>
      <c r="F18" s="47">
        <v>826876</v>
      </c>
      <c r="G18" s="47">
        <v>69</v>
      </c>
      <c r="H18" s="48">
        <v>50981</v>
      </c>
      <c r="I18" s="49">
        <v>4</v>
      </c>
      <c r="J18" s="60"/>
    </row>
    <row r="19" spans="1:10" s="54" customFormat="1">
      <c r="A19" s="53" t="s">
        <v>15</v>
      </c>
      <c r="B19" s="36">
        <f t="shared" si="1"/>
        <v>6368215</v>
      </c>
      <c r="C19" s="45">
        <f t="shared" si="1"/>
        <v>512</v>
      </c>
      <c r="D19" s="37">
        <v>5333832</v>
      </c>
      <c r="E19" s="47">
        <v>433</v>
      </c>
      <c r="F19" s="47">
        <v>983402</v>
      </c>
      <c r="G19" s="47">
        <v>75</v>
      </c>
      <c r="H19" s="48">
        <v>50981</v>
      </c>
      <c r="I19" s="49">
        <v>4</v>
      </c>
      <c r="J19" s="58" t="s">
        <v>54</v>
      </c>
    </row>
    <row r="20" spans="1:10" s="50" customFormat="1">
      <c r="A20" s="43" t="s">
        <v>16</v>
      </c>
      <c r="B20" s="44">
        <f t="shared" si="1"/>
        <v>8141710</v>
      </c>
      <c r="C20" s="45">
        <f t="shared" si="1"/>
        <v>655</v>
      </c>
      <c r="D20" s="46">
        <v>6860412</v>
      </c>
      <c r="E20" s="47">
        <v>563</v>
      </c>
      <c r="F20" s="47">
        <v>1230317</v>
      </c>
      <c r="G20" s="47">
        <v>88</v>
      </c>
      <c r="H20" s="48">
        <v>50981</v>
      </c>
      <c r="I20" s="49">
        <v>4</v>
      </c>
      <c r="J20" s="60"/>
    </row>
    <row r="21" spans="1:10" s="54" customFormat="1">
      <c r="A21" s="53" t="s">
        <v>17</v>
      </c>
      <c r="B21" s="36">
        <f t="shared" si="1"/>
        <v>14978205</v>
      </c>
      <c r="C21" s="45">
        <f t="shared" si="1"/>
        <v>1209</v>
      </c>
      <c r="D21" s="37">
        <v>13062720</v>
      </c>
      <c r="E21" s="47">
        <v>1067</v>
      </c>
      <c r="F21" s="47">
        <v>1864498</v>
      </c>
      <c r="G21" s="47">
        <v>138</v>
      </c>
      <c r="H21" s="48">
        <v>50987</v>
      </c>
      <c r="I21" s="49">
        <v>4</v>
      </c>
      <c r="J21" s="58" t="s">
        <v>54</v>
      </c>
    </row>
    <row r="22" spans="1:10" s="50" customFormat="1">
      <c r="A22" s="43" t="s">
        <v>18</v>
      </c>
      <c r="B22" s="44">
        <f t="shared" si="1"/>
        <v>8699407</v>
      </c>
      <c r="C22" s="45">
        <f t="shared" si="1"/>
        <v>712</v>
      </c>
      <c r="D22" s="46">
        <v>7773558</v>
      </c>
      <c r="E22" s="47">
        <v>638</v>
      </c>
      <c r="F22" s="47">
        <v>874868</v>
      </c>
      <c r="G22" s="47">
        <v>70</v>
      </c>
      <c r="H22" s="48">
        <v>50981</v>
      </c>
      <c r="I22" s="49">
        <v>4</v>
      </c>
      <c r="J22" s="61"/>
    </row>
    <row r="23" spans="1:10" s="50" customFormat="1">
      <c r="A23" s="43" t="s">
        <v>19</v>
      </c>
      <c r="B23" s="44">
        <f t="shared" si="1"/>
        <v>3986098</v>
      </c>
      <c r="C23" s="45">
        <f t="shared" si="1"/>
        <v>324</v>
      </c>
      <c r="D23" s="46">
        <v>3380706</v>
      </c>
      <c r="E23" s="47">
        <v>277</v>
      </c>
      <c r="F23" s="47">
        <v>554411</v>
      </c>
      <c r="G23" s="47">
        <v>43</v>
      </c>
      <c r="H23" s="48">
        <v>50981</v>
      </c>
      <c r="I23" s="49">
        <v>4</v>
      </c>
      <c r="J23" s="61"/>
    </row>
    <row r="24" spans="1:10" s="50" customFormat="1">
      <c r="A24" s="43" t="s">
        <v>20</v>
      </c>
      <c r="B24" s="44">
        <f t="shared" si="1"/>
        <v>4879282</v>
      </c>
      <c r="C24" s="45">
        <f t="shared" si="1"/>
        <v>398</v>
      </c>
      <c r="D24" s="46">
        <v>4283509</v>
      </c>
      <c r="E24" s="47">
        <v>351</v>
      </c>
      <c r="F24" s="47">
        <v>544792</v>
      </c>
      <c r="G24" s="47">
        <v>43</v>
      </c>
      <c r="H24" s="48">
        <v>50981</v>
      </c>
      <c r="I24" s="49">
        <v>4</v>
      </c>
      <c r="J24" s="61"/>
    </row>
    <row r="25" spans="1:10" s="50" customFormat="1">
      <c r="A25" s="43" t="s">
        <v>21</v>
      </c>
      <c r="B25" s="44">
        <f t="shared" si="1"/>
        <v>6716253</v>
      </c>
      <c r="C25" s="45">
        <f t="shared" si="1"/>
        <v>551</v>
      </c>
      <c r="D25" s="46">
        <v>5981250</v>
      </c>
      <c r="E25" s="47">
        <v>491</v>
      </c>
      <c r="F25" s="47">
        <v>684022</v>
      </c>
      <c r="G25" s="47">
        <v>56</v>
      </c>
      <c r="H25" s="48">
        <v>50981</v>
      </c>
      <c r="I25" s="49">
        <v>4</v>
      </c>
      <c r="J25" s="61"/>
    </row>
    <row r="26" spans="1:10" s="50" customFormat="1">
      <c r="A26" s="43" t="s">
        <v>22</v>
      </c>
      <c r="B26" s="44">
        <f t="shared" si="1"/>
        <v>8713839</v>
      </c>
      <c r="C26" s="45">
        <f t="shared" si="1"/>
        <v>706</v>
      </c>
      <c r="D26" s="46">
        <v>7639096</v>
      </c>
      <c r="E26" s="47">
        <v>627</v>
      </c>
      <c r="F26" s="47">
        <v>1023762</v>
      </c>
      <c r="G26" s="47">
        <v>75</v>
      </c>
      <c r="H26" s="48">
        <v>50981</v>
      </c>
      <c r="I26" s="49">
        <v>4</v>
      </c>
      <c r="J26" s="61"/>
    </row>
    <row r="27" spans="1:10" s="50" customFormat="1">
      <c r="A27" s="43" t="s">
        <v>23</v>
      </c>
      <c r="B27" s="44">
        <f t="shared" si="1"/>
        <v>5639294</v>
      </c>
      <c r="C27" s="45">
        <f t="shared" si="1"/>
        <v>460</v>
      </c>
      <c r="D27" s="46">
        <v>4896706</v>
      </c>
      <c r="E27" s="47">
        <v>402</v>
      </c>
      <c r="F27" s="47">
        <v>691607</v>
      </c>
      <c r="G27" s="47">
        <v>54</v>
      </c>
      <c r="H27" s="48">
        <v>50981</v>
      </c>
      <c r="I27" s="49">
        <v>4</v>
      </c>
      <c r="J27" s="61"/>
    </row>
    <row r="28" spans="1:10" s="50" customFormat="1">
      <c r="A28" s="43" t="s">
        <v>24</v>
      </c>
      <c r="B28" s="44">
        <f t="shared" si="1"/>
        <v>11604489</v>
      </c>
      <c r="C28" s="45">
        <f t="shared" si="1"/>
        <v>959</v>
      </c>
      <c r="D28" s="46">
        <v>10628244</v>
      </c>
      <c r="E28" s="47">
        <v>872</v>
      </c>
      <c r="F28" s="47">
        <v>925264</v>
      </c>
      <c r="G28" s="47">
        <v>83</v>
      </c>
      <c r="H28" s="48">
        <v>50981</v>
      </c>
      <c r="I28" s="49">
        <v>4</v>
      </c>
      <c r="J28" s="61"/>
    </row>
    <row r="29" spans="1:10" s="50" customFormat="1">
      <c r="A29" s="43" t="s">
        <v>25</v>
      </c>
      <c r="B29" s="44">
        <f t="shared" si="1"/>
        <v>11312960</v>
      </c>
      <c r="C29" s="45">
        <f t="shared" si="1"/>
        <v>921</v>
      </c>
      <c r="D29" s="46">
        <v>9895364</v>
      </c>
      <c r="E29" s="47">
        <v>812</v>
      </c>
      <c r="F29" s="47">
        <v>1366615</v>
      </c>
      <c r="G29" s="47">
        <v>105</v>
      </c>
      <c r="H29" s="48">
        <v>50981</v>
      </c>
      <c r="I29" s="49">
        <v>4</v>
      </c>
      <c r="J29" s="61"/>
    </row>
    <row r="30" spans="1:10" ht="17.25" thickBot="1">
      <c r="A30" s="28" t="s">
        <v>26</v>
      </c>
      <c r="B30" s="38">
        <f t="shared" si="1"/>
        <v>10495960</v>
      </c>
      <c r="C30" s="39">
        <f t="shared" si="1"/>
        <v>865</v>
      </c>
      <c r="D30" s="35">
        <v>9205336</v>
      </c>
      <c r="E30" s="32">
        <v>755</v>
      </c>
      <c r="F30" s="32">
        <v>1239643</v>
      </c>
      <c r="G30" s="32">
        <v>106</v>
      </c>
      <c r="H30" s="33">
        <v>50981</v>
      </c>
      <c r="I30" s="34">
        <v>4</v>
      </c>
    </row>
    <row r="31" spans="1:10" s="9" customFormat="1" ht="24" customHeight="1">
      <c r="A31" s="7" t="s">
        <v>34</v>
      </c>
      <c r="B31" s="8"/>
      <c r="C31" s="8"/>
      <c r="D31" s="8"/>
      <c r="E31" s="8"/>
      <c r="F31" s="8"/>
      <c r="G31" s="8"/>
      <c r="H31" s="8"/>
      <c r="I31" s="8"/>
      <c r="J31" s="59"/>
    </row>
    <row r="32" spans="1:10" s="9" customFormat="1" ht="23.25" customHeight="1">
      <c r="A32" s="7" t="s">
        <v>35</v>
      </c>
      <c r="B32" s="8"/>
      <c r="C32" s="8"/>
      <c r="D32" s="8"/>
      <c r="E32" s="8" t="s">
        <v>36</v>
      </c>
      <c r="F32" s="8"/>
      <c r="G32" s="8"/>
      <c r="H32" s="8"/>
      <c r="I32" s="8"/>
      <c r="J32" s="59"/>
    </row>
  </sheetData>
  <mergeCells count="7">
    <mergeCell ref="A1:I1"/>
    <mergeCell ref="A3:A4"/>
    <mergeCell ref="B3:C3"/>
    <mergeCell ref="D3:E3"/>
    <mergeCell ref="F3:G3"/>
    <mergeCell ref="H3:I3"/>
    <mergeCell ref="A2:I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4" zoomScaleNormal="100" workbookViewId="0">
      <selection activeCell="K5" sqref="K5"/>
    </sheetView>
  </sheetViews>
  <sheetFormatPr defaultRowHeight="16.5"/>
  <cols>
    <col min="1" max="1" width="10.5" bestFit="1" customWidth="1"/>
    <col min="2" max="2" width="13.75" customWidth="1"/>
    <col min="3" max="3" width="12.375" customWidth="1"/>
    <col min="4" max="4" width="17.125" customWidth="1"/>
    <col min="5" max="5" width="11.625" customWidth="1"/>
    <col min="6" max="6" width="15.625" customWidth="1"/>
    <col min="7" max="7" width="11.625" customWidth="1"/>
    <col min="8" max="8" width="12.375" bestFit="1" customWidth="1"/>
    <col min="9" max="9" width="11.75" customWidth="1"/>
  </cols>
  <sheetData>
    <row r="1" spans="1:9" ht="46.5" customHeight="1" thickBot="1">
      <c r="A1" s="192" t="s">
        <v>42</v>
      </c>
      <c r="B1" s="180"/>
      <c r="C1" s="180"/>
      <c r="D1" s="192"/>
      <c r="E1" s="192"/>
      <c r="F1" s="192"/>
      <c r="G1" s="192"/>
      <c r="H1" s="192"/>
      <c r="I1" s="192"/>
    </row>
    <row r="2" spans="1:9" ht="24.95" customHeight="1">
      <c r="A2" s="186" t="s">
        <v>43</v>
      </c>
      <c r="B2" s="187" t="s">
        <v>44</v>
      </c>
      <c r="C2" s="188"/>
      <c r="D2" s="189" t="s">
        <v>45</v>
      </c>
      <c r="E2" s="190"/>
      <c r="F2" s="186" t="s">
        <v>46</v>
      </c>
      <c r="G2" s="190"/>
      <c r="H2" s="191" t="s">
        <v>47</v>
      </c>
      <c r="I2" s="191"/>
    </row>
    <row r="3" spans="1:9" ht="24.95" customHeight="1">
      <c r="A3" s="186"/>
      <c r="B3" s="21" t="s">
        <v>0</v>
      </c>
      <c r="C3" s="22" t="s">
        <v>48</v>
      </c>
      <c r="D3" s="5" t="s">
        <v>0</v>
      </c>
      <c r="E3" s="4" t="s">
        <v>48</v>
      </c>
      <c r="F3" s="4" t="s">
        <v>0</v>
      </c>
      <c r="G3" s="4" t="s">
        <v>48</v>
      </c>
      <c r="H3" s="4" t="s">
        <v>49</v>
      </c>
      <c r="I3" s="4" t="s">
        <v>48</v>
      </c>
    </row>
    <row r="4" spans="1:9" ht="28.5" customHeight="1">
      <c r="A4" s="23" t="s">
        <v>1</v>
      </c>
      <c r="B4" s="24">
        <f>SUM(B5:B29)</f>
        <v>183245434</v>
      </c>
      <c r="C4" s="25">
        <f>SUM(C5:C29)</f>
        <v>14910</v>
      </c>
      <c r="D4" s="26">
        <f>SUM(D5:D29)</f>
        <v>157983028</v>
      </c>
      <c r="E4" s="27">
        <f t="shared" ref="E4:I4" si="0">SUM(E5:E29)</f>
        <v>12960</v>
      </c>
      <c r="F4" s="27">
        <f t="shared" si="0"/>
        <v>23987868</v>
      </c>
      <c r="G4" s="27">
        <f t="shared" si="0"/>
        <v>1850</v>
      </c>
      <c r="H4" s="27">
        <f t="shared" si="0"/>
        <v>1274538</v>
      </c>
      <c r="I4" s="27">
        <f t="shared" si="0"/>
        <v>100</v>
      </c>
    </row>
    <row r="5" spans="1:9">
      <c r="A5" s="28" t="s">
        <v>2</v>
      </c>
      <c r="B5" s="29">
        <f>SUM(D5,F5,H5)</f>
        <v>3004485</v>
      </c>
      <c r="C5" s="30">
        <f>SUM(E5,G5,I5)</f>
        <v>243</v>
      </c>
      <c r="D5" s="31">
        <v>2570992</v>
      </c>
      <c r="E5" s="32">
        <v>211</v>
      </c>
      <c r="F5" s="32">
        <v>382512</v>
      </c>
      <c r="G5" s="32">
        <v>28</v>
      </c>
      <c r="H5" s="33">
        <v>50981</v>
      </c>
      <c r="I5" s="34">
        <v>4</v>
      </c>
    </row>
    <row r="6" spans="1:9">
      <c r="A6" s="28" t="s">
        <v>3</v>
      </c>
      <c r="B6" s="29">
        <f t="shared" ref="B6:B29" si="1">SUM(D6,F6,H6)</f>
        <v>2585778</v>
      </c>
      <c r="C6" s="30">
        <f t="shared" ref="C6:C29" si="2">SUM(E6,G6,I6)</f>
        <v>208</v>
      </c>
      <c r="D6" s="31">
        <v>2260700</v>
      </c>
      <c r="E6" s="32">
        <v>185</v>
      </c>
      <c r="F6" s="32">
        <v>274097</v>
      </c>
      <c r="G6" s="32">
        <v>19</v>
      </c>
      <c r="H6" s="33">
        <v>50981</v>
      </c>
      <c r="I6" s="34">
        <v>4</v>
      </c>
    </row>
    <row r="7" spans="1:9">
      <c r="A7" s="28" t="s">
        <v>4</v>
      </c>
      <c r="B7" s="29">
        <f t="shared" si="1"/>
        <v>2587928</v>
      </c>
      <c r="C7" s="30">
        <f t="shared" si="2"/>
        <v>212</v>
      </c>
      <c r="D7" s="31">
        <v>2232625</v>
      </c>
      <c r="E7" s="32">
        <v>183</v>
      </c>
      <c r="F7" s="32">
        <v>304322</v>
      </c>
      <c r="G7" s="32">
        <v>25</v>
      </c>
      <c r="H7" s="33">
        <v>50981</v>
      </c>
      <c r="I7" s="34">
        <v>4</v>
      </c>
    </row>
    <row r="8" spans="1:9">
      <c r="A8" s="28" t="s">
        <v>5</v>
      </c>
      <c r="B8" s="29">
        <f t="shared" si="1"/>
        <v>3835593</v>
      </c>
      <c r="C8" s="30">
        <f t="shared" si="2"/>
        <v>312</v>
      </c>
      <c r="D8" s="31">
        <v>3179755</v>
      </c>
      <c r="E8" s="32">
        <v>261</v>
      </c>
      <c r="F8" s="32">
        <v>604857</v>
      </c>
      <c r="G8" s="32">
        <v>47</v>
      </c>
      <c r="H8" s="33">
        <v>50981</v>
      </c>
      <c r="I8" s="34">
        <v>4</v>
      </c>
    </row>
    <row r="9" spans="1:9">
      <c r="A9" s="28" t="s">
        <v>6</v>
      </c>
      <c r="B9" s="29">
        <f t="shared" si="1"/>
        <v>4689485</v>
      </c>
      <c r="C9" s="30">
        <f t="shared" si="2"/>
        <v>378</v>
      </c>
      <c r="D9" s="35">
        <v>3995380</v>
      </c>
      <c r="E9" s="32">
        <v>328</v>
      </c>
      <c r="F9" s="32">
        <v>643124</v>
      </c>
      <c r="G9" s="32">
        <v>46</v>
      </c>
      <c r="H9" s="33">
        <v>50981</v>
      </c>
      <c r="I9" s="34">
        <v>4</v>
      </c>
    </row>
    <row r="10" spans="1:9">
      <c r="A10" s="28" t="s">
        <v>7</v>
      </c>
      <c r="B10" s="29">
        <f t="shared" si="1"/>
        <v>4542063</v>
      </c>
      <c r="C10" s="30">
        <f t="shared" si="2"/>
        <v>366</v>
      </c>
      <c r="D10" s="35">
        <v>3847622</v>
      </c>
      <c r="E10" s="32">
        <v>316</v>
      </c>
      <c r="F10" s="32">
        <v>643460</v>
      </c>
      <c r="G10" s="32">
        <v>46</v>
      </c>
      <c r="H10" s="33">
        <v>50981</v>
      </c>
      <c r="I10" s="34">
        <v>4</v>
      </c>
    </row>
    <row r="11" spans="1:9">
      <c r="A11" s="28" t="s">
        <v>8</v>
      </c>
      <c r="B11" s="29">
        <f t="shared" si="1"/>
        <v>7176474</v>
      </c>
      <c r="C11" s="30">
        <f t="shared" si="2"/>
        <v>589</v>
      </c>
      <c r="D11" s="35">
        <v>6161515</v>
      </c>
      <c r="E11" s="32">
        <v>505</v>
      </c>
      <c r="F11" s="32">
        <v>963978</v>
      </c>
      <c r="G11" s="32">
        <v>80</v>
      </c>
      <c r="H11" s="33">
        <v>50981</v>
      </c>
      <c r="I11" s="34">
        <v>4</v>
      </c>
    </row>
    <row r="12" spans="1:9">
      <c r="A12" s="28" t="s">
        <v>9</v>
      </c>
      <c r="B12" s="29">
        <f t="shared" si="1"/>
        <v>6673193</v>
      </c>
      <c r="C12" s="30">
        <f t="shared" si="2"/>
        <v>533</v>
      </c>
      <c r="D12" s="35">
        <v>5458186</v>
      </c>
      <c r="E12" s="32">
        <v>448</v>
      </c>
      <c r="F12" s="32">
        <v>1164026</v>
      </c>
      <c r="G12" s="32">
        <v>81</v>
      </c>
      <c r="H12" s="33">
        <v>50981</v>
      </c>
      <c r="I12" s="34">
        <v>4</v>
      </c>
    </row>
    <row r="13" spans="1:9">
      <c r="A13" s="28" t="s">
        <v>10</v>
      </c>
      <c r="B13" s="29">
        <f t="shared" si="1"/>
        <v>7598797</v>
      </c>
      <c r="C13" s="30">
        <f t="shared" si="2"/>
        <v>613</v>
      </c>
      <c r="D13" s="35">
        <v>6423047</v>
      </c>
      <c r="E13" s="32">
        <v>527</v>
      </c>
      <c r="F13" s="32">
        <v>1124769</v>
      </c>
      <c r="G13" s="32">
        <v>82</v>
      </c>
      <c r="H13" s="33">
        <v>50981</v>
      </c>
      <c r="I13" s="34">
        <v>4</v>
      </c>
    </row>
    <row r="14" spans="1:9">
      <c r="A14" s="28" t="s">
        <v>11</v>
      </c>
      <c r="B14" s="29">
        <f t="shared" si="1"/>
        <v>7177770</v>
      </c>
      <c r="C14" s="30">
        <f t="shared" si="2"/>
        <v>579</v>
      </c>
      <c r="D14" s="35">
        <v>5988638</v>
      </c>
      <c r="E14" s="32">
        <v>491</v>
      </c>
      <c r="F14" s="32">
        <v>1138151</v>
      </c>
      <c r="G14" s="32">
        <v>84</v>
      </c>
      <c r="H14" s="33">
        <v>50981</v>
      </c>
      <c r="I14" s="34">
        <v>4</v>
      </c>
    </row>
    <row r="15" spans="1:9" s="50" customFormat="1">
      <c r="A15" s="43" t="s">
        <v>12</v>
      </c>
      <c r="B15" s="44">
        <f t="shared" si="1"/>
        <v>17618582</v>
      </c>
      <c r="C15" s="45">
        <f t="shared" si="2"/>
        <v>1435</v>
      </c>
      <c r="D15" s="46">
        <v>14790594</v>
      </c>
      <c r="E15" s="47">
        <v>1213</v>
      </c>
      <c r="F15" s="47">
        <v>2777000</v>
      </c>
      <c r="G15" s="47">
        <v>218</v>
      </c>
      <c r="H15" s="48">
        <v>50988</v>
      </c>
      <c r="I15" s="49">
        <v>4</v>
      </c>
    </row>
    <row r="16" spans="1:9" s="50" customFormat="1">
      <c r="A16" s="43" t="s">
        <v>13</v>
      </c>
      <c r="B16" s="44">
        <f t="shared" si="1"/>
        <v>8791425</v>
      </c>
      <c r="C16" s="45">
        <f t="shared" si="2"/>
        <v>715</v>
      </c>
      <c r="D16" s="46">
        <v>7582949</v>
      </c>
      <c r="E16" s="47">
        <v>622</v>
      </c>
      <c r="F16" s="47">
        <v>1157495</v>
      </c>
      <c r="G16" s="47">
        <v>89</v>
      </c>
      <c r="H16" s="48">
        <v>50981</v>
      </c>
      <c r="I16" s="49">
        <v>4</v>
      </c>
    </row>
    <row r="17" spans="1:9" s="50" customFormat="1">
      <c r="A17" s="43" t="s">
        <v>14</v>
      </c>
      <c r="B17" s="44">
        <f t="shared" si="1"/>
        <v>5538149</v>
      </c>
      <c r="C17" s="45">
        <f t="shared" si="2"/>
        <v>455</v>
      </c>
      <c r="D17" s="46">
        <v>4660292</v>
      </c>
      <c r="E17" s="47">
        <v>382</v>
      </c>
      <c r="F17" s="47">
        <v>826876</v>
      </c>
      <c r="G17" s="47">
        <v>69</v>
      </c>
      <c r="H17" s="48">
        <v>50981</v>
      </c>
      <c r="I17" s="49">
        <v>4</v>
      </c>
    </row>
    <row r="18" spans="1:9" s="50" customFormat="1">
      <c r="A18" s="43" t="s">
        <v>15</v>
      </c>
      <c r="B18" s="44">
        <f t="shared" si="1"/>
        <v>6318215</v>
      </c>
      <c r="C18" s="45">
        <f t="shared" si="2"/>
        <v>512</v>
      </c>
      <c r="D18" s="46">
        <v>5283832</v>
      </c>
      <c r="E18" s="47">
        <v>433</v>
      </c>
      <c r="F18" s="47">
        <v>983402</v>
      </c>
      <c r="G18" s="47">
        <v>75</v>
      </c>
      <c r="H18" s="48">
        <v>50981</v>
      </c>
      <c r="I18" s="49">
        <v>4</v>
      </c>
    </row>
    <row r="19" spans="1:9" s="50" customFormat="1">
      <c r="A19" s="43" t="s">
        <v>16</v>
      </c>
      <c r="B19" s="44">
        <f t="shared" si="1"/>
        <v>8141710</v>
      </c>
      <c r="C19" s="45">
        <f t="shared" si="2"/>
        <v>655</v>
      </c>
      <c r="D19" s="46">
        <v>6860412</v>
      </c>
      <c r="E19" s="47">
        <v>563</v>
      </c>
      <c r="F19" s="47">
        <v>1230317</v>
      </c>
      <c r="G19" s="47">
        <v>88</v>
      </c>
      <c r="H19" s="48">
        <v>50981</v>
      </c>
      <c r="I19" s="49">
        <v>4</v>
      </c>
    </row>
    <row r="20" spans="1:9" s="50" customFormat="1">
      <c r="A20" s="43" t="s">
        <v>17</v>
      </c>
      <c r="B20" s="44">
        <f t="shared" si="1"/>
        <v>14918205</v>
      </c>
      <c r="C20" s="45">
        <f t="shared" si="2"/>
        <v>1209</v>
      </c>
      <c r="D20" s="46">
        <v>13002720</v>
      </c>
      <c r="E20" s="47">
        <v>1067</v>
      </c>
      <c r="F20" s="47">
        <v>1864498</v>
      </c>
      <c r="G20" s="47">
        <v>138</v>
      </c>
      <c r="H20" s="48">
        <v>50987</v>
      </c>
      <c r="I20" s="49">
        <v>4</v>
      </c>
    </row>
    <row r="21" spans="1:9" s="50" customFormat="1">
      <c r="A21" s="43" t="s">
        <v>18</v>
      </c>
      <c r="B21" s="44">
        <f t="shared" si="1"/>
        <v>8699407</v>
      </c>
      <c r="C21" s="45">
        <f t="shared" si="2"/>
        <v>712</v>
      </c>
      <c r="D21" s="46">
        <v>7773558</v>
      </c>
      <c r="E21" s="47">
        <v>638</v>
      </c>
      <c r="F21" s="47">
        <v>874868</v>
      </c>
      <c r="G21" s="47">
        <v>70</v>
      </c>
      <c r="H21" s="48">
        <v>50981</v>
      </c>
      <c r="I21" s="49">
        <v>4</v>
      </c>
    </row>
    <row r="22" spans="1:9" s="50" customFormat="1">
      <c r="A22" s="43" t="s">
        <v>19</v>
      </c>
      <c r="B22" s="44">
        <f t="shared" si="1"/>
        <v>3986098</v>
      </c>
      <c r="C22" s="45">
        <f t="shared" si="2"/>
        <v>324</v>
      </c>
      <c r="D22" s="46">
        <v>3380706</v>
      </c>
      <c r="E22" s="47">
        <v>277</v>
      </c>
      <c r="F22" s="47">
        <v>554411</v>
      </c>
      <c r="G22" s="47">
        <v>43</v>
      </c>
      <c r="H22" s="48">
        <v>50981</v>
      </c>
      <c r="I22" s="49">
        <v>4</v>
      </c>
    </row>
    <row r="23" spans="1:9" s="50" customFormat="1">
      <c r="A23" s="43" t="s">
        <v>20</v>
      </c>
      <c r="B23" s="44">
        <f t="shared" si="1"/>
        <v>4879282</v>
      </c>
      <c r="C23" s="45">
        <f t="shared" si="2"/>
        <v>398</v>
      </c>
      <c r="D23" s="46">
        <v>4283509</v>
      </c>
      <c r="E23" s="47">
        <v>351</v>
      </c>
      <c r="F23" s="47">
        <v>544792</v>
      </c>
      <c r="G23" s="47">
        <v>43</v>
      </c>
      <c r="H23" s="48">
        <v>50981</v>
      </c>
      <c r="I23" s="49">
        <v>4</v>
      </c>
    </row>
    <row r="24" spans="1:9" s="50" customFormat="1">
      <c r="A24" s="43" t="s">
        <v>21</v>
      </c>
      <c r="B24" s="44">
        <f t="shared" si="1"/>
        <v>6716253</v>
      </c>
      <c r="C24" s="45">
        <f t="shared" si="2"/>
        <v>551</v>
      </c>
      <c r="D24" s="46">
        <v>5981250</v>
      </c>
      <c r="E24" s="47">
        <v>491</v>
      </c>
      <c r="F24" s="47">
        <v>684022</v>
      </c>
      <c r="G24" s="47">
        <v>56</v>
      </c>
      <c r="H24" s="48">
        <v>50981</v>
      </c>
      <c r="I24" s="49">
        <v>4</v>
      </c>
    </row>
    <row r="25" spans="1:9" s="50" customFormat="1">
      <c r="A25" s="43" t="s">
        <v>22</v>
      </c>
      <c r="B25" s="44">
        <f t="shared" si="1"/>
        <v>8713839</v>
      </c>
      <c r="C25" s="45">
        <f t="shared" si="2"/>
        <v>706</v>
      </c>
      <c r="D25" s="46">
        <v>7639096</v>
      </c>
      <c r="E25" s="47">
        <v>627</v>
      </c>
      <c r="F25" s="47">
        <v>1023762</v>
      </c>
      <c r="G25" s="47">
        <v>75</v>
      </c>
      <c r="H25" s="48">
        <v>50981</v>
      </c>
      <c r="I25" s="49">
        <v>4</v>
      </c>
    </row>
    <row r="26" spans="1:9" s="50" customFormat="1">
      <c r="A26" s="43" t="s">
        <v>23</v>
      </c>
      <c r="B26" s="44">
        <f t="shared" si="1"/>
        <v>5639294</v>
      </c>
      <c r="C26" s="45">
        <f t="shared" si="2"/>
        <v>460</v>
      </c>
      <c r="D26" s="46">
        <v>4896706</v>
      </c>
      <c r="E26" s="47">
        <v>402</v>
      </c>
      <c r="F26" s="47">
        <v>691607</v>
      </c>
      <c r="G26" s="47">
        <v>54</v>
      </c>
      <c r="H26" s="48">
        <v>50981</v>
      </c>
      <c r="I26" s="49">
        <v>4</v>
      </c>
    </row>
    <row r="27" spans="1:9" s="50" customFormat="1">
      <c r="A27" s="43" t="s">
        <v>24</v>
      </c>
      <c r="B27" s="44">
        <f t="shared" si="1"/>
        <v>11604489</v>
      </c>
      <c r="C27" s="45">
        <f t="shared" si="2"/>
        <v>959</v>
      </c>
      <c r="D27" s="46">
        <v>10628244</v>
      </c>
      <c r="E27" s="47">
        <v>872</v>
      </c>
      <c r="F27" s="47">
        <v>925264</v>
      </c>
      <c r="G27" s="47">
        <v>83</v>
      </c>
      <c r="H27" s="48">
        <v>50981</v>
      </c>
      <c r="I27" s="49">
        <v>4</v>
      </c>
    </row>
    <row r="28" spans="1:9" s="50" customFormat="1">
      <c r="A28" s="43" t="s">
        <v>25</v>
      </c>
      <c r="B28" s="44">
        <f t="shared" si="1"/>
        <v>11312960</v>
      </c>
      <c r="C28" s="45">
        <f t="shared" si="2"/>
        <v>921</v>
      </c>
      <c r="D28" s="46">
        <v>9895364</v>
      </c>
      <c r="E28" s="47">
        <v>812</v>
      </c>
      <c r="F28" s="47">
        <v>1366615</v>
      </c>
      <c r="G28" s="47">
        <v>105</v>
      </c>
      <c r="H28" s="48">
        <v>50981</v>
      </c>
      <c r="I28" s="49">
        <v>4</v>
      </c>
    </row>
    <row r="29" spans="1:9" ht="17.25" thickBot="1">
      <c r="A29" s="28" t="s">
        <v>26</v>
      </c>
      <c r="B29" s="38">
        <f t="shared" si="1"/>
        <v>10495960</v>
      </c>
      <c r="C29" s="39">
        <f t="shared" si="2"/>
        <v>865</v>
      </c>
      <c r="D29" s="35">
        <v>9205336</v>
      </c>
      <c r="E29" s="32">
        <v>755</v>
      </c>
      <c r="F29" s="32">
        <v>1239643</v>
      </c>
      <c r="G29" s="32">
        <v>106</v>
      </c>
      <c r="H29" s="33">
        <v>50981</v>
      </c>
      <c r="I29" s="34">
        <v>4</v>
      </c>
    </row>
    <row r="30" spans="1:9" s="9" customFormat="1">
      <c r="A30" s="7" t="s">
        <v>34</v>
      </c>
      <c r="B30" s="8"/>
      <c r="C30" s="8"/>
      <c r="D30" s="8"/>
      <c r="E30" s="8"/>
      <c r="F30" s="8"/>
      <c r="G30" s="8"/>
      <c r="H30" s="8"/>
      <c r="I30" s="8"/>
    </row>
    <row r="31" spans="1:9" s="9" customFormat="1">
      <c r="A31" s="7" t="s">
        <v>35</v>
      </c>
      <c r="B31" s="8"/>
      <c r="C31" s="8"/>
      <c r="D31" s="8"/>
      <c r="E31" s="8" t="s">
        <v>36</v>
      </c>
      <c r="F31" s="8"/>
      <c r="G31" s="8"/>
      <c r="H31" s="8"/>
      <c r="I31" s="8"/>
    </row>
  </sheetData>
  <mergeCells count="6">
    <mergeCell ref="H2:I2"/>
    <mergeCell ref="A1:I1"/>
    <mergeCell ref="A2:A3"/>
    <mergeCell ref="B2:C2"/>
    <mergeCell ref="D2:E2"/>
    <mergeCell ref="F2:G2"/>
  </mergeCells>
  <phoneticPr fontId="2" type="noConversion"/>
  <pageMargins left="0.7" right="0.7" top="0.75" bottom="0.75" header="0.3" footer="0.3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zoomScaleNormal="100" workbookViewId="0">
      <selection activeCell="C15" sqref="C15"/>
    </sheetView>
  </sheetViews>
  <sheetFormatPr defaultRowHeight="16.5"/>
  <cols>
    <col min="1" max="1" width="9.125" style="1" customWidth="1"/>
    <col min="2" max="2" width="15.75" style="1" bestFit="1" customWidth="1"/>
    <col min="3" max="3" width="14.75" style="1" customWidth="1"/>
    <col min="4" max="4" width="13.75" style="1" customWidth="1"/>
    <col min="5" max="5" width="16.75" style="1" customWidth="1"/>
    <col min="6" max="6" width="1.75" style="1" customWidth="1"/>
    <col min="7" max="7" width="16.875" style="1" customWidth="1"/>
    <col min="8" max="8" width="16.25" style="1" bestFit="1" customWidth="1"/>
    <col min="9" max="9" width="2.25" style="1" customWidth="1"/>
    <col min="10" max="10" width="14.375" style="1" hidden="1" customWidth="1"/>
    <col min="11" max="11" width="2.125" style="1" customWidth="1"/>
    <col min="12" max="12" width="15.625" style="1" bestFit="1" customWidth="1"/>
    <col min="13" max="13" width="14.875" style="1" hidden="1" customWidth="1"/>
    <col min="14" max="14" width="16.125" style="1" customWidth="1"/>
    <col min="15" max="246" width="9" style="1"/>
    <col min="247" max="247" width="15.375" style="1" bestFit="1" customWidth="1"/>
    <col min="248" max="248" width="17.25" style="1" bestFit="1" customWidth="1"/>
    <col min="249" max="250" width="15.625" style="1" bestFit="1" customWidth="1"/>
    <col min="251" max="254" width="9" style="1"/>
    <col min="255" max="255" width="12.375" style="1" bestFit="1" customWidth="1"/>
    <col min="256" max="502" width="9" style="1"/>
    <col min="503" max="503" width="15.375" style="1" bestFit="1" customWidth="1"/>
    <col min="504" max="504" width="17.25" style="1" bestFit="1" customWidth="1"/>
    <col min="505" max="506" width="15.625" style="1" bestFit="1" customWidth="1"/>
    <col min="507" max="510" width="9" style="1"/>
    <col min="511" max="511" width="12.375" style="1" bestFit="1" customWidth="1"/>
    <col min="512" max="758" width="9" style="1"/>
    <col min="759" max="759" width="15.375" style="1" bestFit="1" customWidth="1"/>
    <col min="760" max="760" width="17.25" style="1" bestFit="1" customWidth="1"/>
    <col min="761" max="762" width="15.625" style="1" bestFit="1" customWidth="1"/>
    <col min="763" max="766" width="9" style="1"/>
    <col min="767" max="767" width="12.375" style="1" bestFit="1" customWidth="1"/>
    <col min="768" max="1014" width="9" style="1"/>
    <col min="1015" max="1015" width="15.375" style="1" bestFit="1" customWidth="1"/>
    <col min="1016" max="1016" width="17.25" style="1" bestFit="1" customWidth="1"/>
    <col min="1017" max="1018" width="15.625" style="1" bestFit="1" customWidth="1"/>
    <col min="1019" max="1022" width="9" style="1"/>
    <col min="1023" max="1023" width="12.375" style="1" bestFit="1" customWidth="1"/>
    <col min="1024" max="1270" width="9" style="1"/>
    <col min="1271" max="1271" width="15.375" style="1" bestFit="1" customWidth="1"/>
    <col min="1272" max="1272" width="17.25" style="1" bestFit="1" customWidth="1"/>
    <col min="1273" max="1274" width="15.625" style="1" bestFit="1" customWidth="1"/>
    <col min="1275" max="1278" width="9" style="1"/>
    <col min="1279" max="1279" width="12.375" style="1" bestFit="1" customWidth="1"/>
    <col min="1280" max="1526" width="9" style="1"/>
    <col min="1527" max="1527" width="15.375" style="1" bestFit="1" customWidth="1"/>
    <col min="1528" max="1528" width="17.25" style="1" bestFit="1" customWidth="1"/>
    <col min="1529" max="1530" width="15.625" style="1" bestFit="1" customWidth="1"/>
    <col min="1531" max="1534" width="9" style="1"/>
    <col min="1535" max="1535" width="12.375" style="1" bestFit="1" customWidth="1"/>
    <col min="1536" max="1782" width="9" style="1"/>
    <col min="1783" max="1783" width="15.375" style="1" bestFit="1" customWidth="1"/>
    <col min="1784" max="1784" width="17.25" style="1" bestFit="1" customWidth="1"/>
    <col min="1785" max="1786" width="15.625" style="1" bestFit="1" customWidth="1"/>
    <col min="1787" max="1790" width="9" style="1"/>
    <col min="1791" max="1791" width="12.375" style="1" bestFit="1" customWidth="1"/>
    <col min="1792" max="2038" width="9" style="1"/>
    <col min="2039" max="2039" width="15.375" style="1" bestFit="1" customWidth="1"/>
    <col min="2040" max="2040" width="17.25" style="1" bestFit="1" customWidth="1"/>
    <col min="2041" max="2042" width="15.625" style="1" bestFit="1" customWidth="1"/>
    <col min="2043" max="2046" width="9" style="1"/>
    <col min="2047" max="2047" width="12.375" style="1" bestFit="1" customWidth="1"/>
    <col min="2048" max="2294" width="9" style="1"/>
    <col min="2295" max="2295" width="15.375" style="1" bestFit="1" customWidth="1"/>
    <col min="2296" max="2296" width="17.25" style="1" bestFit="1" customWidth="1"/>
    <col min="2297" max="2298" width="15.625" style="1" bestFit="1" customWidth="1"/>
    <col min="2299" max="2302" width="9" style="1"/>
    <col min="2303" max="2303" width="12.375" style="1" bestFit="1" customWidth="1"/>
    <col min="2304" max="2550" width="9" style="1"/>
    <col min="2551" max="2551" width="15.375" style="1" bestFit="1" customWidth="1"/>
    <col min="2552" max="2552" width="17.25" style="1" bestFit="1" customWidth="1"/>
    <col min="2553" max="2554" width="15.625" style="1" bestFit="1" customWidth="1"/>
    <col min="2555" max="2558" width="9" style="1"/>
    <col min="2559" max="2559" width="12.375" style="1" bestFit="1" customWidth="1"/>
    <col min="2560" max="2806" width="9" style="1"/>
    <col min="2807" max="2807" width="15.375" style="1" bestFit="1" customWidth="1"/>
    <col min="2808" max="2808" width="17.25" style="1" bestFit="1" customWidth="1"/>
    <col min="2809" max="2810" width="15.625" style="1" bestFit="1" customWidth="1"/>
    <col min="2811" max="2814" width="9" style="1"/>
    <col min="2815" max="2815" width="12.375" style="1" bestFit="1" customWidth="1"/>
    <col min="2816" max="3062" width="9" style="1"/>
    <col min="3063" max="3063" width="15.375" style="1" bestFit="1" customWidth="1"/>
    <col min="3064" max="3064" width="17.25" style="1" bestFit="1" customWidth="1"/>
    <col min="3065" max="3066" width="15.625" style="1" bestFit="1" customWidth="1"/>
    <col min="3067" max="3070" width="9" style="1"/>
    <col min="3071" max="3071" width="12.375" style="1" bestFit="1" customWidth="1"/>
    <col min="3072" max="3318" width="9" style="1"/>
    <col min="3319" max="3319" width="15.375" style="1" bestFit="1" customWidth="1"/>
    <col min="3320" max="3320" width="17.25" style="1" bestFit="1" customWidth="1"/>
    <col min="3321" max="3322" width="15.625" style="1" bestFit="1" customWidth="1"/>
    <col min="3323" max="3326" width="9" style="1"/>
    <col min="3327" max="3327" width="12.375" style="1" bestFit="1" customWidth="1"/>
    <col min="3328" max="3574" width="9" style="1"/>
    <col min="3575" max="3575" width="15.375" style="1" bestFit="1" customWidth="1"/>
    <col min="3576" max="3576" width="17.25" style="1" bestFit="1" customWidth="1"/>
    <col min="3577" max="3578" width="15.625" style="1" bestFit="1" customWidth="1"/>
    <col min="3579" max="3582" width="9" style="1"/>
    <col min="3583" max="3583" width="12.375" style="1" bestFit="1" customWidth="1"/>
    <col min="3584" max="3830" width="9" style="1"/>
    <col min="3831" max="3831" width="15.375" style="1" bestFit="1" customWidth="1"/>
    <col min="3832" max="3832" width="17.25" style="1" bestFit="1" customWidth="1"/>
    <col min="3833" max="3834" width="15.625" style="1" bestFit="1" customWidth="1"/>
    <col min="3835" max="3838" width="9" style="1"/>
    <col min="3839" max="3839" width="12.375" style="1" bestFit="1" customWidth="1"/>
    <col min="3840" max="4086" width="9" style="1"/>
    <col min="4087" max="4087" width="15.375" style="1" bestFit="1" customWidth="1"/>
    <col min="4088" max="4088" width="17.25" style="1" bestFit="1" customWidth="1"/>
    <col min="4089" max="4090" width="15.625" style="1" bestFit="1" customWidth="1"/>
    <col min="4091" max="4094" width="9" style="1"/>
    <col min="4095" max="4095" width="12.375" style="1" bestFit="1" customWidth="1"/>
    <col min="4096" max="4342" width="9" style="1"/>
    <col min="4343" max="4343" width="15.375" style="1" bestFit="1" customWidth="1"/>
    <col min="4344" max="4344" width="17.25" style="1" bestFit="1" customWidth="1"/>
    <col min="4345" max="4346" width="15.625" style="1" bestFit="1" customWidth="1"/>
    <col min="4347" max="4350" width="9" style="1"/>
    <col min="4351" max="4351" width="12.375" style="1" bestFit="1" customWidth="1"/>
    <col min="4352" max="4598" width="9" style="1"/>
    <col min="4599" max="4599" width="15.375" style="1" bestFit="1" customWidth="1"/>
    <col min="4600" max="4600" width="17.25" style="1" bestFit="1" customWidth="1"/>
    <col min="4601" max="4602" width="15.625" style="1" bestFit="1" customWidth="1"/>
    <col min="4603" max="4606" width="9" style="1"/>
    <col min="4607" max="4607" width="12.375" style="1" bestFit="1" customWidth="1"/>
    <col min="4608" max="4854" width="9" style="1"/>
    <col min="4855" max="4855" width="15.375" style="1" bestFit="1" customWidth="1"/>
    <col min="4856" max="4856" width="17.25" style="1" bestFit="1" customWidth="1"/>
    <col min="4857" max="4858" width="15.625" style="1" bestFit="1" customWidth="1"/>
    <col min="4859" max="4862" width="9" style="1"/>
    <col min="4863" max="4863" width="12.375" style="1" bestFit="1" customWidth="1"/>
    <col min="4864" max="5110" width="9" style="1"/>
    <col min="5111" max="5111" width="15.375" style="1" bestFit="1" customWidth="1"/>
    <col min="5112" max="5112" width="17.25" style="1" bestFit="1" customWidth="1"/>
    <col min="5113" max="5114" width="15.625" style="1" bestFit="1" customWidth="1"/>
    <col min="5115" max="5118" width="9" style="1"/>
    <col min="5119" max="5119" width="12.375" style="1" bestFit="1" customWidth="1"/>
    <col min="5120" max="5366" width="9" style="1"/>
    <col min="5367" max="5367" width="15.375" style="1" bestFit="1" customWidth="1"/>
    <col min="5368" max="5368" width="17.25" style="1" bestFit="1" customWidth="1"/>
    <col min="5369" max="5370" width="15.625" style="1" bestFit="1" customWidth="1"/>
    <col min="5371" max="5374" width="9" style="1"/>
    <col min="5375" max="5375" width="12.375" style="1" bestFit="1" customWidth="1"/>
    <col min="5376" max="5622" width="9" style="1"/>
    <col min="5623" max="5623" width="15.375" style="1" bestFit="1" customWidth="1"/>
    <col min="5624" max="5624" width="17.25" style="1" bestFit="1" customWidth="1"/>
    <col min="5625" max="5626" width="15.625" style="1" bestFit="1" customWidth="1"/>
    <col min="5627" max="5630" width="9" style="1"/>
    <col min="5631" max="5631" width="12.375" style="1" bestFit="1" customWidth="1"/>
    <col min="5632" max="5878" width="9" style="1"/>
    <col min="5879" max="5879" width="15.375" style="1" bestFit="1" customWidth="1"/>
    <col min="5880" max="5880" width="17.25" style="1" bestFit="1" customWidth="1"/>
    <col min="5881" max="5882" width="15.625" style="1" bestFit="1" customWidth="1"/>
    <col min="5883" max="5886" width="9" style="1"/>
    <col min="5887" max="5887" width="12.375" style="1" bestFit="1" customWidth="1"/>
    <col min="5888" max="6134" width="9" style="1"/>
    <col min="6135" max="6135" width="15.375" style="1" bestFit="1" customWidth="1"/>
    <col min="6136" max="6136" width="17.25" style="1" bestFit="1" customWidth="1"/>
    <col min="6137" max="6138" width="15.625" style="1" bestFit="1" customWidth="1"/>
    <col min="6139" max="6142" width="9" style="1"/>
    <col min="6143" max="6143" width="12.375" style="1" bestFit="1" customWidth="1"/>
    <col min="6144" max="6390" width="9" style="1"/>
    <col min="6391" max="6391" width="15.375" style="1" bestFit="1" customWidth="1"/>
    <col min="6392" max="6392" width="17.25" style="1" bestFit="1" customWidth="1"/>
    <col min="6393" max="6394" width="15.625" style="1" bestFit="1" customWidth="1"/>
    <col min="6395" max="6398" width="9" style="1"/>
    <col min="6399" max="6399" width="12.375" style="1" bestFit="1" customWidth="1"/>
    <col min="6400" max="6646" width="9" style="1"/>
    <col min="6647" max="6647" width="15.375" style="1" bestFit="1" customWidth="1"/>
    <col min="6648" max="6648" width="17.25" style="1" bestFit="1" customWidth="1"/>
    <col min="6649" max="6650" width="15.625" style="1" bestFit="1" customWidth="1"/>
    <col min="6651" max="6654" width="9" style="1"/>
    <col min="6655" max="6655" width="12.375" style="1" bestFit="1" customWidth="1"/>
    <col min="6656" max="6902" width="9" style="1"/>
    <col min="6903" max="6903" width="15.375" style="1" bestFit="1" customWidth="1"/>
    <col min="6904" max="6904" width="17.25" style="1" bestFit="1" customWidth="1"/>
    <col min="6905" max="6906" width="15.625" style="1" bestFit="1" customWidth="1"/>
    <col min="6907" max="6910" width="9" style="1"/>
    <col min="6911" max="6911" width="12.375" style="1" bestFit="1" customWidth="1"/>
    <col min="6912" max="7158" width="9" style="1"/>
    <col min="7159" max="7159" width="15.375" style="1" bestFit="1" customWidth="1"/>
    <col min="7160" max="7160" width="17.25" style="1" bestFit="1" customWidth="1"/>
    <col min="7161" max="7162" width="15.625" style="1" bestFit="1" customWidth="1"/>
    <col min="7163" max="7166" width="9" style="1"/>
    <col min="7167" max="7167" width="12.375" style="1" bestFit="1" customWidth="1"/>
    <col min="7168" max="7414" width="9" style="1"/>
    <col min="7415" max="7415" width="15.375" style="1" bestFit="1" customWidth="1"/>
    <col min="7416" max="7416" width="17.25" style="1" bestFit="1" customWidth="1"/>
    <col min="7417" max="7418" width="15.625" style="1" bestFit="1" customWidth="1"/>
    <col min="7419" max="7422" width="9" style="1"/>
    <col min="7423" max="7423" width="12.375" style="1" bestFit="1" customWidth="1"/>
    <col min="7424" max="7670" width="9" style="1"/>
    <col min="7671" max="7671" width="15.375" style="1" bestFit="1" customWidth="1"/>
    <col min="7672" max="7672" width="17.25" style="1" bestFit="1" customWidth="1"/>
    <col min="7673" max="7674" width="15.625" style="1" bestFit="1" customWidth="1"/>
    <col min="7675" max="7678" width="9" style="1"/>
    <col min="7679" max="7679" width="12.375" style="1" bestFit="1" customWidth="1"/>
    <col min="7680" max="7926" width="9" style="1"/>
    <col min="7927" max="7927" width="15.375" style="1" bestFit="1" customWidth="1"/>
    <col min="7928" max="7928" width="17.25" style="1" bestFit="1" customWidth="1"/>
    <col min="7929" max="7930" width="15.625" style="1" bestFit="1" customWidth="1"/>
    <col min="7931" max="7934" width="9" style="1"/>
    <col min="7935" max="7935" width="12.375" style="1" bestFit="1" customWidth="1"/>
    <col min="7936" max="8182" width="9" style="1"/>
    <col min="8183" max="8183" width="15.375" style="1" bestFit="1" customWidth="1"/>
    <col min="8184" max="8184" width="17.25" style="1" bestFit="1" customWidth="1"/>
    <col min="8185" max="8186" width="15.625" style="1" bestFit="1" customWidth="1"/>
    <col min="8187" max="8190" width="9" style="1"/>
    <col min="8191" max="8191" width="12.375" style="1" bestFit="1" customWidth="1"/>
    <col min="8192" max="8438" width="9" style="1"/>
    <col min="8439" max="8439" width="15.375" style="1" bestFit="1" customWidth="1"/>
    <col min="8440" max="8440" width="17.25" style="1" bestFit="1" customWidth="1"/>
    <col min="8441" max="8442" width="15.625" style="1" bestFit="1" customWidth="1"/>
    <col min="8443" max="8446" width="9" style="1"/>
    <col min="8447" max="8447" width="12.375" style="1" bestFit="1" customWidth="1"/>
    <col min="8448" max="8694" width="9" style="1"/>
    <col min="8695" max="8695" width="15.375" style="1" bestFit="1" customWidth="1"/>
    <col min="8696" max="8696" width="17.25" style="1" bestFit="1" customWidth="1"/>
    <col min="8697" max="8698" width="15.625" style="1" bestFit="1" customWidth="1"/>
    <col min="8699" max="8702" width="9" style="1"/>
    <col min="8703" max="8703" width="12.375" style="1" bestFit="1" customWidth="1"/>
    <col min="8704" max="8950" width="9" style="1"/>
    <col min="8951" max="8951" width="15.375" style="1" bestFit="1" customWidth="1"/>
    <col min="8952" max="8952" width="17.25" style="1" bestFit="1" customWidth="1"/>
    <col min="8953" max="8954" width="15.625" style="1" bestFit="1" customWidth="1"/>
    <col min="8955" max="8958" width="9" style="1"/>
    <col min="8959" max="8959" width="12.375" style="1" bestFit="1" customWidth="1"/>
    <col min="8960" max="9206" width="9" style="1"/>
    <col min="9207" max="9207" width="15.375" style="1" bestFit="1" customWidth="1"/>
    <col min="9208" max="9208" width="17.25" style="1" bestFit="1" customWidth="1"/>
    <col min="9209" max="9210" width="15.625" style="1" bestFit="1" customWidth="1"/>
    <col min="9211" max="9214" width="9" style="1"/>
    <col min="9215" max="9215" width="12.375" style="1" bestFit="1" customWidth="1"/>
    <col min="9216" max="9462" width="9" style="1"/>
    <col min="9463" max="9463" width="15.375" style="1" bestFit="1" customWidth="1"/>
    <col min="9464" max="9464" width="17.25" style="1" bestFit="1" customWidth="1"/>
    <col min="9465" max="9466" width="15.625" style="1" bestFit="1" customWidth="1"/>
    <col min="9467" max="9470" width="9" style="1"/>
    <col min="9471" max="9471" width="12.375" style="1" bestFit="1" customWidth="1"/>
    <col min="9472" max="9718" width="9" style="1"/>
    <col min="9719" max="9719" width="15.375" style="1" bestFit="1" customWidth="1"/>
    <col min="9720" max="9720" width="17.25" style="1" bestFit="1" customWidth="1"/>
    <col min="9721" max="9722" width="15.625" style="1" bestFit="1" customWidth="1"/>
    <col min="9723" max="9726" width="9" style="1"/>
    <col min="9727" max="9727" width="12.375" style="1" bestFit="1" customWidth="1"/>
    <col min="9728" max="9974" width="9" style="1"/>
    <col min="9975" max="9975" width="15.375" style="1" bestFit="1" customWidth="1"/>
    <col min="9976" max="9976" width="17.25" style="1" bestFit="1" customWidth="1"/>
    <col min="9977" max="9978" width="15.625" style="1" bestFit="1" customWidth="1"/>
    <col min="9979" max="9982" width="9" style="1"/>
    <col min="9983" max="9983" width="12.375" style="1" bestFit="1" customWidth="1"/>
    <col min="9984" max="10230" width="9" style="1"/>
    <col min="10231" max="10231" width="15.375" style="1" bestFit="1" customWidth="1"/>
    <col min="10232" max="10232" width="17.25" style="1" bestFit="1" customWidth="1"/>
    <col min="10233" max="10234" width="15.625" style="1" bestFit="1" customWidth="1"/>
    <col min="10235" max="10238" width="9" style="1"/>
    <col min="10239" max="10239" width="12.375" style="1" bestFit="1" customWidth="1"/>
    <col min="10240" max="10486" width="9" style="1"/>
    <col min="10487" max="10487" width="15.375" style="1" bestFit="1" customWidth="1"/>
    <col min="10488" max="10488" width="17.25" style="1" bestFit="1" customWidth="1"/>
    <col min="10489" max="10490" width="15.625" style="1" bestFit="1" customWidth="1"/>
    <col min="10491" max="10494" width="9" style="1"/>
    <col min="10495" max="10495" width="12.375" style="1" bestFit="1" customWidth="1"/>
    <col min="10496" max="10742" width="9" style="1"/>
    <col min="10743" max="10743" width="15.375" style="1" bestFit="1" customWidth="1"/>
    <col min="10744" max="10744" width="17.25" style="1" bestFit="1" customWidth="1"/>
    <col min="10745" max="10746" width="15.625" style="1" bestFit="1" customWidth="1"/>
    <col min="10747" max="10750" width="9" style="1"/>
    <col min="10751" max="10751" width="12.375" style="1" bestFit="1" customWidth="1"/>
    <col min="10752" max="10998" width="9" style="1"/>
    <col min="10999" max="10999" width="15.375" style="1" bestFit="1" customWidth="1"/>
    <col min="11000" max="11000" width="17.25" style="1" bestFit="1" customWidth="1"/>
    <col min="11001" max="11002" width="15.625" style="1" bestFit="1" customWidth="1"/>
    <col min="11003" max="11006" width="9" style="1"/>
    <col min="11007" max="11007" width="12.375" style="1" bestFit="1" customWidth="1"/>
    <col min="11008" max="11254" width="9" style="1"/>
    <col min="11255" max="11255" width="15.375" style="1" bestFit="1" customWidth="1"/>
    <col min="11256" max="11256" width="17.25" style="1" bestFit="1" customWidth="1"/>
    <col min="11257" max="11258" width="15.625" style="1" bestFit="1" customWidth="1"/>
    <col min="11259" max="11262" width="9" style="1"/>
    <col min="11263" max="11263" width="12.375" style="1" bestFit="1" customWidth="1"/>
    <col min="11264" max="11510" width="9" style="1"/>
    <col min="11511" max="11511" width="15.375" style="1" bestFit="1" customWidth="1"/>
    <col min="11512" max="11512" width="17.25" style="1" bestFit="1" customWidth="1"/>
    <col min="11513" max="11514" width="15.625" style="1" bestFit="1" customWidth="1"/>
    <col min="11515" max="11518" width="9" style="1"/>
    <col min="11519" max="11519" width="12.375" style="1" bestFit="1" customWidth="1"/>
    <col min="11520" max="11766" width="9" style="1"/>
    <col min="11767" max="11767" width="15.375" style="1" bestFit="1" customWidth="1"/>
    <col min="11768" max="11768" width="17.25" style="1" bestFit="1" customWidth="1"/>
    <col min="11769" max="11770" width="15.625" style="1" bestFit="1" customWidth="1"/>
    <col min="11771" max="11774" width="9" style="1"/>
    <col min="11775" max="11775" width="12.375" style="1" bestFit="1" customWidth="1"/>
    <col min="11776" max="12022" width="9" style="1"/>
    <col min="12023" max="12023" width="15.375" style="1" bestFit="1" customWidth="1"/>
    <col min="12024" max="12024" width="17.25" style="1" bestFit="1" customWidth="1"/>
    <col min="12025" max="12026" width="15.625" style="1" bestFit="1" customWidth="1"/>
    <col min="12027" max="12030" width="9" style="1"/>
    <col min="12031" max="12031" width="12.375" style="1" bestFit="1" customWidth="1"/>
    <col min="12032" max="12278" width="9" style="1"/>
    <col min="12279" max="12279" width="15.375" style="1" bestFit="1" customWidth="1"/>
    <col min="12280" max="12280" width="17.25" style="1" bestFit="1" customWidth="1"/>
    <col min="12281" max="12282" width="15.625" style="1" bestFit="1" customWidth="1"/>
    <col min="12283" max="12286" width="9" style="1"/>
    <col min="12287" max="12287" width="12.375" style="1" bestFit="1" customWidth="1"/>
    <col min="12288" max="12534" width="9" style="1"/>
    <col min="12535" max="12535" width="15.375" style="1" bestFit="1" customWidth="1"/>
    <col min="12536" max="12536" width="17.25" style="1" bestFit="1" customWidth="1"/>
    <col min="12537" max="12538" width="15.625" style="1" bestFit="1" customWidth="1"/>
    <col min="12539" max="12542" width="9" style="1"/>
    <col min="12543" max="12543" width="12.375" style="1" bestFit="1" customWidth="1"/>
    <col min="12544" max="12790" width="9" style="1"/>
    <col min="12791" max="12791" width="15.375" style="1" bestFit="1" customWidth="1"/>
    <col min="12792" max="12792" width="17.25" style="1" bestFit="1" customWidth="1"/>
    <col min="12793" max="12794" width="15.625" style="1" bestFit="1" customWidth="1"/>
    <col min="12795" max="12798" width="9" style="1"/>
    <col min="12799" max="12799" width="12.375" style="1" bestFit="1" customWidth="1"/>
    <col min="12800" max="13046" width="9" style="1"/>
    <col min="13047" max="13047" width="15.375" style="1" bestFit="1" customWidth="1"/>
    <col min="13048" max="13048" width="17.25" style="1" bestFit="1" customWidth="1"/>
    <col min="13049" max="13050" width="15.625" style="1" bestFit="1" customWidth="1"/>
    <col min="13051" max="13054" width="9" style="1"/>
    <col min="13055" max="13055" width="12.375" style="1" bestFit="1" customWidth="1"/>
    <col min="13056" max="13302" width="9" style="1"/>
    <col min="13303" max="13303" width="15.375" style="1" bestFit="1" customWidth="1"/>
    <col min="13304" max="13304" width="17.25" style="1" bestFit="1" customWidth="1"/>
    <col min="13305" max="13306" width="15.625" style="1" bestFit="1" customWidth="1"/>
    <col min="13307" max="13310" width="9" style="1"/>
    <col min="13311" max="13311" width="12.375" style="1" bestFit="1" customWidth="1"/>
    <col min="13312" max="13558" width="9" style="1"/>
    <col min="13559" max="13559" width="15.375" style="1" bestFit="1" customWidth="1"/>
    <col min="13560" max="13560" width="17.25" style="1" bestFit="1" customWidth="1"/>
    <col min="13561" max="13562" width="15.625" style="1" bestFit="1" customWidth="1"/>
    <col min="13563" max="13566" width="9" style="1"/>
    <col min="13567" max="13567" width="12.375" style="1" bestFit="1" customWidth="1"/>
    <col min="13568" max="13814" width="9" style="1"/>
    <col min="13815" max="13815" width="15.375" style="1" bestFit="1" customWidth="1"/>
    <col min="13816" max="13816" width="17.25" style="1" bestFit="1" customWidth="1"/>
    <col min="13817" max="13818" width="15.625" style="1" bestFit="1" customWidth="1"/>
    <col min="13819" max="13822" width="9" style="1"/>
    <col min="13823" max="13823" width="12.375" style="1" bestFit="1" customWidth="1"/>
    <col min="13824" max="14070" width="9" style="1"/>
    <col min="14071" max="14071" width="15.375" style="1" bestFit="1" customWidth="1"/>
    <col min="14072" max="14072" width="17.25" style="1" bestFit="1" customWidth="1"/>
    <col min="14073" max="14074" width="15.625" style="1" bestFit="1" customWidth="1"/>
    <col min="14075" max="14078" width="9" style="1"/>
    <col min="14079" max="14079" width="12.375" style="1" bestFit="1" customWidth="1"/>
    <col min="14080" max="14326" width="9" style="1"/>
    <col min="14327" max="14327" width="15.375" style="1" bestFit="1" customWidth="1"/>
    <col min="14328" max="14328" width="17.25" style="1" bestFit="1" customWidth="1"/>
    <col min="14329" max="14330" width="15.625" style="1" bestFit="1" customWidth="1"/>
    <col min="14331" max="14334" width="9" style="1"/>
    <col min="14335" max="14335" width="12.375" style="1" bestFit="1" customWidth="1"/>
    <col min="14336" max="14582" width="9" style="1"/>
    <col min="14583" max="14583" width="15.375" style="1" bestFit="1" customWidth="1"/>
    <col min="14584" max="14584" width="17.25" style="1" bestFit="1" customWidth="1"/>
    <col min="14585" max="14586" width="15.625" style="1" bestFit="1" customWidth="1"/>
    <col min="14587" max="14590" width="9" style="1"/>
    <col min="14591" max="14591" width="12.375" style="1" bestFit="1" customWidth="1"/>
    <col min="14592" max="14838" width="9" style="1"/>
    <col min="14839" max="14839" width="15.375" style="1" bestFit="1" customWidth="1"/>
    <col min="14840" max="14840" width="17.25" style="1" bestFit="1" customWidth="1"/>
    <col min="14841" max="14842" width="15.625" style="1" bestFit="1" customWidth="1"/>
    <col min="14843" max="14846" width="9" style="1"/>
    <col min="14847" max="14847" width="12.375" style="1" bestFit="1" customWidth="1"/>
    <col min="14848" max="15094" width="9" style="1"/>
    <col min="15095" max="15095" width="15.375" style="1" bestFit="1" customWidth="1"/>
    <col min="15096" max="15096" width="17.25" style="1" bestFit="1" customWidth="1"/>
    <col min="15097" max="15098" width="15.625" style="1" bestFit="1" customWidth="1"/>
    <col min="15099" max="15102" width="9" style="1"/>
    <col min="15103" max="15103" width="12.375" style="1" bestFit="1" customWidth="1"/>
    <col min="15104" max="15350" width="9" style="1"/>
    <col min="15351" max="15351" width="15.375" style="1" bestFit="1" customWidth="1"/>
    <col min="15352" max="15352" width="17.25" style="1" bestFit="1" customWidth="1"/>
    <col min="15353" max="15354" width="15.625" style="1" bestFit="1" customWidth="1"/>
    <col min="15355" max="15358" width="9" style="1"/>
    <col min="15359" max="15359" width="12.375" style="1" bestFit="1" customWidth="1"/>
    <col min="15360" max="15606" width="9" style="1"/>
    <col min="15607" max="15607" width="15.375" style="1" bestFit="1" customWidth="1"/>
    <col min="15608" max="15608" width="17.25" style="1" bestFit="1" customWidth="1"/>
    <col min="15609" max="15610" width="15.625" style="1" bestFit="1" customWidth="1"/>
    <col min="15611" max="15614" width="9" style="1"/>
    <col min="15615" max="15615" width="12.375" style="1" bestFit="1" customWidth="1"/>
    <col min="15616" max="15862" width="9" style="1"/>
    <col min="15863" max="15863" width="15.375" style="1" bestFit="1" customWidth="1"/>
    <col min="15864" max="15864" width="17.25" style="1" bestFit="1" customWidth="1"/>
    <col min="15865" max="15866" width="15.625" style="1" bestFit="1" customWidth="1"/>
    <col min="15867" max="15870" width="9" style="1"/>
    <col min="15871" max="15871" width="12.375" style="1" bestFit="1" customWidth="1"/>
    <col min="15872" max="16118" width="9" style="1"/>
    <col min="16119" max="16119" width="15.375" style="1" bestFit="1" customWidth="1"/>
    <col min="16120" max="16120" width="17.25" style="1" bestFit="1" customWidth="1"/>
    <col min="16121" max="16122" width="15.625" style="1" bestFit="1" customWidth="1"/>
    <col min="16123" max="16126" width="9" style="1"/>
    <col min="16127" max="16127" width="12.375" style="1" bestFit="1" customWidth="1"/>
    <col min="16128" max="16384" width="9" style="1"/>
  </cols>
  <sheetData>
    <row r="1" spans="1:14" ht="36" customHeight="1">
      <c r="A1" s="198" t="s">
        <v>39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4" ht="21" customHeight="1" thickBot="1">
      <c r="A2" s="6"/>
      <c r="B2" s="6"/>
      <c r="C2" s="6"/>
      <c r="D2" s="6"/>
      <c r="E2" s="6"/>
      <c r="L2" s="2" t="s">
        <v>30</v>
      </c>
    </row>
    <row r="3" spans="1:14" ht="20.25" customHeight="1" thickBot="1">
      <c r="A3" s="193" t="s">
        <v>37</v>
      </c>
      <c r="B3" s="194"/>
      <c r="C3" s="194"/>
      <c r="D3" s="194"/>
      <c r="E3" s="195"/>
      <c r="G3" s="14" t="s">
        <v>40</v>
      </c>
      <c r="H3" s="15" t="s">
        <v>41</v>
      </c>
      <c r="L3" s="196" t="s">
        <v>38</v>
      </c>
    </row>
    <row r="4" spans="1:14" ht="22.5" customHeight="1" thickBot="1">
      <c r="A4" s="10" t="s">
        <v>29</v>
      </c>
      <c r="B4" s="10" t="s">
        <v>27</v>
      </c>
      <c r="C4" s="11" t="s">
        <v>32</v>
      </c>
      <c r="D4" s="11" t="s">
        <v>33</v>
      </c>
      <c r="E4" s="10" t="s">
        <v>31</v>
      </c>
      <c r="G4" s="11" t="s">
        <v>33</v>
      </c>
      <c r="H4" s="11" t="s">
        <v>33</v>
      </c>
      <c r="J4" s="3" t="s">
        <v>51</v>
      </c>
      <c r="L4" s="197"/>
      <c r="M4" s="6" t="s">
        <v>50</v>
      </c>
      <c r="N4" s="88" t="s">
        <v>59</v>
      </c>
    </row>
    <row r="5" spans="1:14" ht="20.100000000000001" customHeight="1">
      <c r="A5" s="16" t="s">
        <v>28</v>
      </c>
      <c r="B5" s="17">
        <f>SUM(B6:B30)</f>
        <v>158176530</v>
      </c>
      <c r="C5" s="17">
        <f t="shared" ref="C5:E5" si="0">SUM(C6:C30)</f>
        <v>79088265</v>
      </c>
      <c r="D5" s="17">
        <f t="shared" si="0"/>
        <v>56389209.600000001</v>
      </c>
      <c r="E5" s="17">
        <f t="shared" si="0"/>
        <v>22699055.399999999</v>
      </c>
      <c r="F5" s="18"/>
      <c r="G5" s="19">
        <f>SUM(G6:G30)</f>
        <v>23987868</v>
      </c>
      <c r="H5" s="19">
        <f>SUM(H6:H30)</f>
        <v>1274538</v>
      </c>
      <c r="I5" s="18"/>
      <c r="J5" s="13">
        <f>SUM(J6:J30)</f>
        <v>81651615.599999994</v>
      </c>
      <c r="L5" s="12">
        <f>SUM(L6:L30)</f>
        <v>183438936</v>
      </c>
      <c r="M5" s="40">
        <f>SUM(M6:M30)</f>
        <v>160739880.59999999</v>
      </c>
      <c r="N5" s="89">
        <f>D5+G5+H5</f>
        <v>81651615.599999994</v>
      </c>
    </row>
    <row r="6" spans="1:14" s="79" customFormat="1" ht="20.100000000000001" customHeight="1">
      <c r="A6" s="64" t="s">
        <v>58</v>
      </c>
      <c r="B6" s="65">
        <f>SUM(C6:E6)</f>
        <v>2564992</v>
      </c>
      <c r="C6" s="66">
        <v>1282495</v>
      </c>
      <c r="D6" s="66">
        <v>641249</v>
      </c>
      <c r="E6" s="66">
        <v>641248</v>
      </c>
      <c r="G6" s="80">
        <v>382512</v>
      </c>
      <c r="H6" s="78">
        <v>50981</v>
      </c>
      <c r="J6" s="77">
        <f>D6+G6+H6</f>
        <v>1074742</v>
      </c>
      <c r="L6" s="76">
        <f>B6+G6+H6</f>
        <v>2998485</v>
      </c>
      <c r="M6" s="75">
        <f>L6-E6</f>
        <v>2357237</v>
      </c>
      <c r="N6" s="89">
        <f t="shared" ref="N6:N30" si="1">D6+G6+H6</f>
        <v>1074742</v>
      </c>
    </row>
    <row r="7" spans="1:14" s="79" customFormat="1" ht="20.100000000000001" customHeight="1">
      <c r="A7" s="64" t="s">
        <v>3</v>
      </c>
      <c r="B7" s="65">
        <f t="shared" ref="B7:B30" si="2">SUM(C7:E7)</f>
        <v>2175700</v>
      </c>
      <c r="C7" s="66">
        <v>1087850</v>
      </c>
      <c r="D7" s="66">
        <v>543925</v>
      </c>
      <c r="E7" s="66">
        <v>543925</v>
      </c>
      <c r="G7" s="80">
        <v>274097</v>
      </c>
      <c r="H7" s="78">
        <v>50981</v>
      </c>
      <c r="J7" s="77">
        <f t="shared" ref="J7:J30" si="3">D7+G7+H7</f>
        <v>869003</v>
      </c>
      <c r="L7" s="76">
        <f t="shared" ref="L7:L30" si="4">B7+G7+H7</f>
        <v>2500778</v>
      </c>
      <c r="M7" s="75">
        <f t="shared" ref="M7:M30" si="5">L7-E7</f>
        <v>1956853</v>
      </c>
      <c r="N7" s="89">
        <f t="shared" si="1"/>
        <v>869003</v>
      </c>
    </row>
    <row r="8" spans="1:14" s="79" customFormat="1" ht="20.100000000000001" customHeight="1">
      <c r="A8" s="64" t="s">
        <v>4</v>
      </c>
      <c r="B8" s="65">
        <f t="shared" si="2"/>
        <v>1934625</v>
      </c>
      <c r="C8" s="66">
        <v>967313</v>
      </c>
      <c r="D8" s="66">
        <v>483656</v>
      </c>
      <c r="E8" s="66">
        <v>483656</v>
      </c>
      <c r="G8" s="80">
        <v>304322</v>
      </c>
      <c r="H8" s="78">
        <v>50981</v>
      </c>
      <c r="J8" s="77">
        <f t="shared" si="3"/>
        <v>838959</v>
      </c>
      <c r="L8" s="76">
        <f t="shared" si="4"/>
        <v>2289928</v>
      </c>
      <c r="M8" s="75">
        <f t="shared" si="5"/>
        <v>1806272</v>
      </c>
      <c r="N8" s="89">
        <f t="shared" si="1"/>
        <v>838959</v>
      </c>
    </row>
    <row r="9" spans="1:14" s="52" customFormat="1" ht="20.100000000000001" customHeight="1">
      <c r="A9" s="67" t="s">
        <v>5</v>
      </c>
      <c r="B9" s="68">
        <f t="shared" si="2"/>
        <v>3140755</v>
      </c>
      <c r="C9" s="66">
        <v>1570377</v>
      </c>
      <c r="D9" s="66">
        <v>942227</v>
      </c>
      <c r="E9" s="66">
        <v>628151</v>
      </c>
      <c r="G9" s="74">
        <v>604857</v>
      </c>
      <c r="H9" s="73">
        <v>50981</v>
      </c>
      <c r="J9" s="72">
        <f t="shared" si="3"/>
        <v>1598065</v>
      </c>
      <c r="L9" s="71">
        <f t="shared" si="4"/>
        <v>3796593</v>
      </c>
      <c r="M9" s="70">
        <f t="shared" si="5"/>
        <v>3168442</v>
      </c>
      <c r="N9" s="89">
        <f t="shared" si="1"/>
        <v>1598065</v>
      </c>
    </row>
    <row r="10" spans="1:14" s="52" customFormat="1" ht="20.100000000000001" customHeight="1">
      <c r="A10" s="51" t="s">
        <v>6</v>
      </c>
      <c r="B10" s="74">
        <f t="shared" si="2"/>
        <v>3995380</v>
      </c>
      <c r="C10" s="87">
        <v>1997690</v>
      </c>
      <c r="D10" s="87">
        <v>1398383</v>
      </c>
      <c r="E10" s="87">
        <v>599307</v>
      </c>
      <c r="G10" s="74">
        <v>643124</v>
      </c>
      <c r="H10" s="73">
        <v>50981</v>
      </c>
      <c r="J10" s="72">
        <f t="shared" si="3"/>
        <v>2092488</v>
      </c>
      <c r="L10" s="71">
        <f t="shared" si="4"/>
        <v>4689485</v>
      </c>
      <c r="M10" s="70">
        <f t="shared" si="5"/>
        <v>4090178</v>
      </c>
      <c r="N10" s="89">
        <f t="shared" si="1"/>
        <v>2092488</v>
      </c>
    </row>
    <row r="11" spans="1:14" s="52" customFormat="1" ht="20.100000000000001" customHeight="1">
      <c r="A11" s="51" t="s">
        <v>7</v>
      </c>
      <c r="B11" s="74">
        <f t="shared" si="2"/>
        <v>3847621.9999999995</v>
      </c>
      <c r="C11" s="87">
        <v>1923811</v>
      </c>
      <c r="D11" s="87">
        <v>1154286.5999999999</v>
      </c>
      <c r="E11" s="87">
        <v>769524.4</v>
      </c>
      <c r="G11" s="74">
        <v>643460</v>
      </c>
      <c r="H11" s="73">
        <v>50981</v>
      </c>
      <c r="J11" s="72">
        <f t="shared" si="3"/>
        <v>1848727.5999999999</v>
      </c>
      <c r="L11" s="71">
        <f t="shared" si="4"/>
        <v>4542063</v>
      </c>
      <c r="M11" s="70">
        <f t="shared" si="5"/>
        <v>3772538.6</v>
      </c>
      <c r="N11" s="89">
        <f t="shared" si="1"/>
        <v>1848727.5999999999</v>
      </c>
    </row>
    <row r="12" spans="1:14" s="52" customFormat="1" ht="20.100000000000001" customHeight="1">
      <c r="A12" s="67" t="s">
        <v>8</v>
      </c>
      <c r="B12" s="68">
        <f t="shared" si="2"/>
        <v>6617515</v>
      </c>
      <c r="C12" s="66">
        <v>3308758</v>
      </c>
      <c r="D12" s="66">
        <v>2481569</v>
      </c>
      <c r="E12" s="66">
        <v>827188</v>
      </c>
      <c r="G12" s="74">
        <v>963978</v>
      </c>
      <c r="H12" s="73">
        <v>50981</v>
      </c>
      <c r="J12" s="72">
        <f t="shared" si="3"/>
        <v>3496528</v>
      </c>
      <c r="L12" s="71">
        <f t="shared" si="4"/>
        <v>7632474</v>
      </c>
      <c r="M12" s="70">
        <f t="shared" si="5"/>
        <v>6805286</v>
      </c>
      <c r="N12" s="89">
        <f t="shared" si="1"/>
        <v>3496528</v>
      </c>
    </row>
    <row r="13" spans="1:14" s="52" customFormat="1" ht="20.100000000000001" customHeight="1">
      <c r="A13" s="51" t="s">
        <v>9</v>
      </c>
      <c r="B13" s="74">
        <f t="shared" si="2"/>
        <v>5458186</v>
      </c>
      <c r="C13" s="87">
        <v>2729093</v>
      </c>
      <c r="D13" s="87">
        <v>2046819.75</v>
      </c>
      <c r="E13" s="87">
        <v>682273.25</v>
      </c>
      <c r="G13" s="74">
        <v>1164026</v>
      </c>
      <c r="H13" s="73">
        <v>50981</v>
      </c>
      <c r="J13" s="72">
        <f t="shared" si="3"/>
        <v>3261826.75</v>
      </c>
      <c r="L13" s="71">
        <f t="shared" si="4"/>
        <v>6673193</v>
      </c>
      <c r="M13" s="70">
        <f t="shared" si="5"/>
        <v>5990919.75</v>
      </c>
      <c r="N13" s="89">
        <f t="shared" si="1"/>
        <v>3261826.75</v>
      </c>
    </row>
    <row r="14" spans="1:14" s="52" customFormat="1" ht="20.100000000000001" customHeight="1">
      <c r="A14" s="67" t="s">
        <v>10</v>
      </c>
      <c r="B14" s="68">
        <f t="shared" si="2"/>
        <v>7200549</v>
      </c>
      <c r="C14" s="66">
        <v>3600274</v>
      </c>
      <c r="D14" s="66">
        <v>2880220</v>
      </c>
      <c r="E14" s="66">
        <v>720055</v>
      </c>
      <c r="G14" s="74">
        <v>1124769</v>
      </c>
      <c r="H14" s="73">
        <v>50981</v>
      </c>
      <c r="J14" s="72">
        <f t="shared" si="3"/>
        <v>4055970</v>
      </c>
      <c r="L14" s="71">
        <f t="shared" si="4"/>
        <v>8376299</v>
      </c>
      <c r="M14" s="70">
        <f t="shared" si="5"/>
        <v>7656244</v>
      </c>
      <c r="N14" s="89">
        <f t="shared" si="1"/>
        <v>4055970</v>
      </c>
    </row>
    <row r="15" spans="1:14" s="52" customFormat="1" ht="20.100000000000001" customHeight="1">
      <c r="A15" s="51" t="s">
        <v>11</v>
      </c>
      <c r="B15" s="74">
        <f t="shared" si="2"/>
        <v>5988638</v>
      </c>
      <c r="C15" s="87">
        <v>2994319</v>
      </c>
      <c r="D15" s="87">
        <v>2245739.25</v>
      </c>
      <c r="E15" s="87">
        <v>748579.75</v>
      </c>
      <c r="G15" s="74">
        <v>1138151</v>
      </c>
      <c r="H15" s="73">
        <v>50981</v>
      </c>
      <c r="J15" s="72">
        <f t="shared" si="3"/>
        <v>3434871.25</v>
      </c>
      <c r="L15" s="71">
        <f t="shared" si="4"/>
        <v>7177770</v>
      </c>
      <c r="M15" s="70">
        <f t="shared" si="5"/>
        <v>6429190.25</v>
      </c>
      <c r="N15" s="89">
        <f t="shared" si="1"/>
        <v>3434871.25</v>
      </c>
    </row>
    <row r="16" spans="1:14" s="52" customFormat="1" ht="20.100000000000001" customHeight="1">
      <c r="A16" s="67" t="s">
        <v>12</v>
      </c>
      <c r="B16" s="68">
        <f t="shared" si="2"/>
        <v>14608594</v>
      </c>
      <c r="C16" s="66">
        <v>7304297</v>
      </c>
      <c r="D16" s="66">
        <v>6208653</v>
      </c>
      <c r="E16" s="66">
        <v>1095644</v>
      </c>
      <c r="G16" s="74">
        <v>2777000</v>
      </c>
      <c r="H16" s="73">
        <v>50988</v>
      </c>
      <c r="J16" s="72">
        <f t="shared" si="3"/>
        <v>9036641</v>
      </c>
      <c r="L16" s="71">
        <f t="shared" si="4"/>
        <v>17436582</v>
      </c>
      <c r="M16" s="70">
        <f t="shared" si="5"/>
        <v>16340938</v>
      </c>
      <c r="N16" s="89">
        <f t="shared" si="1"/>
        <v>9036641</v>
      </c>
    </row>
    <row r="17" spans="1:14" s="52" customFormat="1" ht="20.100000000000001" customHeight="1">
      <c r="A17" s="67" t="s">
        <v>13</v>
      </c>
      <c r="B17" s="68">
        <f t="shared" si="2"/>
        <v>8135949</v>
      </c>
      <c r="C17" s="66">
        <v>4067975</v>
      </c>
      <c r="D17" s="66">
        <v>3254380</v>
      </c>
      <c r="E17" s="66">
        <v>813594</v>
      </c>
      <c r="G17" s="74">
        <v>1157495</v>
      </c>
      <c r="H17" s="73">
        <v>50981</v>
      </c>
      <c r="J17" s="72">
        <f t="shared" si="3"/>
        <v>4462856</v>
      </c>
      <c r="L17" s="71">
        <f t="shared" si="4"/>
        <v>9344425</v>
      </c>
      <c r="M17" s="70">
        <f t="shared" si="5"/>
        <v>8530831</v>
      </c>
      <c r="N17" s="89">
        <f t="shared" si="1"/>
        <v>4462856</v>
      </c>
    </row>
    <row r="18" spans="1:14" s="52" customFormat="1" ht="20.100000000000001" customHeight="1">
      <c r="A18" s="51" t="s">
        <v>14</v>
      </c>
      <c r="B18" s="74">
        <f t="shared" si="2"/>
        <v>4660292</v>
      </c>
      <c r="C18" s="87">
        <v>2330146</v>
      </c>
      <c r="D18" s="87">
        <v>1631102.2</v>
      </c>
      <c r="E18" s="87">
        <v>699043.79999999993</v>
      </c>
      <c r="G18" s="74">
        <v>826876</v>
      </c>
      <c r="H18" s="73">
        <v>50981</v>
      </c>
      <c r="J18" s="72">
        <f t="shared" si="3"/>
        <v>2508959.2000000002</v>
      </c>
      <c r="L18" s="71">
        <f t="shared" si="4"/>
        <v>5538149</v>
      </c>
      <c r="M18" s="70">
        <f t="shared" si="5"/>
        <v>4839105.2</v>
      </c>
      <c r="N18" s="89">
        <f t="shared" si="1"/>
        <v>2508959.2000000002</v>
      </c>
    </row>
    <row r="19" spans="1:14" s="52" customFormat="1" ht="20.100000000000001" customHeight="1">
      <c r="A19" s="67" t="s">
        <v>15</v>
      </c>
      <c r="B19" s="68">
        <f t="shared" si="2"/>
        <v>6124832</v>
      </c>
      <c r="C19" s="69">
        <v>3062416</v>
      </c>
      <c r="D19" s="69">
        <v>1990571</v>
      </c>
      <c r="E19" s="69">
        <v>1071845</v>
      </c>
      <c r="G19" s="74">
        <v>983402</v>
      </c>
      <c r="H19" s="73">
        <v>50981</v>
      </c>
      <c r="J19" s="72">
        <f t="shared" si="3"/>
        <v>3024954</v>
      </c>
      <c r="L19" s="71">
        <f t="shared" si="4"/>
        <v>7159215</v>
      </c>
      <c r="M19" s="70">
        <f t="shared" si="5"/>
        <v>6087370</v>
      </c>
      <c r="N19" s="89">
        <f t="shared" si="1"/>
        <v>3024954</v>
      </c>
    </row>
    <row r="20" spans="1:14" s="52" customFormat="1" ht="20.100000000000001" customHeight="1">
      <c r="A20" s="67" t="s">
        <v>16</v>
      </c>
      <c r="B20" s="68">
        <f t="shared" si="2"/>
        <v>6860412.0000000009</v>
      </c>
      <c r="C20" s="66">
        <v>3430206</v>
      </c>
      <c r="D20" s="66">
        <v>2744164.8000000003</v>
      </c>
      <c r="E20" s="66">
        <v>686041.20000000007</v>
      </c>
      <c r="G20" s="74">
        <v>1230317</v>
      </c>
      <c r="H20" s="73">
        <v>50981</v>
      </c>
      <c r="J20" s="72">
        <f t="shared" si="3"/>
        <v>4025462.8000000003</v>
      </c>
      <c r="L20" s="71">
        <f t="shared" si="4"/>
        <v>8141710.0000000009</v>
      </c>
      <c r="M20" s="70">
        <f t="shared" si="5"/>
        <v>7455668.8000000007</v>
      </c>
      <c r="N20" s="89">
        <f t="shared" si="1"/>
        <v>4025462.8000000003</v>
      </c>
    </row>
    <row r="21" spans="1:14" s="52" customFormat="1" ht="20.100000000000001" customHeight="1">
      <c r="A21" s="67" t="s">
        <v>17</v>
      </c>
      <c r="B21" s="68">
        <f t="shared" si="2"/>
        <v>13756720</v>
      </c>
      <c r="C21" s="66">
        <v>6878360</v>
      </c>
      <c r="D21" s="66">
        <v>5158770</v>
      </c>
      <c r="E21" s="66">
        <v>1719590</v>
      </c>
      <c r="G21" s="74">
        <v>1864498</v>
      </c>
      <c r="H21" s="73">
        <v>50987</v>
      </c>
      <c r="J21" s="72">
        <f t="shared" si="3"/>
        <v>7074255</v>
      </c>
      <c r="L21" s="71">
        <f t="shared" si="4"/>
        <v>15672205</v>
      </c>
      <c r="M21" s="70">
        <f t="shared" si="5"/>
        <v>13952615</v>
      </c>
      <c r="N21" s="89">
        <f t="shared" si="1"/>
        <v>7074255</v>
      </c>
    </row>
    <row r="22" spans="1:14" s="52" customFormat="1" ht="20.100000000000001" customHeight="1">
      <c r="A22" s="67" t="s">
        <v>18</v>
      </c>
      <c r="B22" s="68">
        <f t="shared" si="2"/>
        <v>7110557</v>
      </c>
      <c r="C22" s="66">
        <v>3555278</v>
      </c>
      <c r="D22" s="66">
        <v>2844223</v>
      </c>
      <c r="E22" s="66">
        <v>711056</v>
      </c>
      <c r="G22" s="74">
        <v>874868</v>
      </c>
      <c r="H22" s="73">
        <v>50981</v>
      </c>
      <c r="J22" s="72">
        <f t="shared" si="3"/>
        <v>3770072</v>
      </c>
      <c r="L22" s="71">
        <f t="shared" si="4"/>
        <v>8036406</v>
      </c>
      <c r="M22" s="70">
        <f t="shared" si="5"/>
        <v>7325350</v>
      </c>
      <c r="N22" s="89">
        <f t="shared" si="1"/>
        <v>3770072</v>
      </c>
    </row>
    <row r="23" spans="1:14" s="52" customFormat="1" ht="20.100000000000001" customHeight="1">
      <c r="A23" s="67" t="s">
        <v>19</v>
      </c>
      <c r="B23" s="68">
        <f t="shared" si="2"/>
        <v>3583706</v>
      </c>
      <c r="C23" s="66">
        <v>1791853</v>
      </c>
      <c r="D23" s="66">
        <v>1075112</v>
      </c>
      <c r="E23" s="66">
        <v>716741</v>
      </c>
      <c r="G23" s="74">
        <v>554411</v>
      </c>
      <c r="H23" s="73">
        <v>50981</v>
      </c>
      <c r="J23" s="72">
        <f t="shared" si="3"/>
        <v>1680504</v>
      </c>
      <c r="L23" s="71">
        <f t="shared" si="4"/>
        <v>4189098</v>
      </c>
      <c r="M23" s="70">
        <f t="shared" si="5"/>
        <v>3472357</v>
      </c>
      <c r="N23" s="89">
        <f t="shared" si="1"/>
        <v>1680504</v>
      </c>
    </row>
    <row r="24" spans="1:14" s="52" customFormat="1" ht="20.100000000000001" customHeight="1">
      <c r="A24" s="67" t="s">
        <v>20</v>
      </c>
      <c r="B24" s="68">
        <f t="shared" si="2"/>
        <v>3965509</v>
      </c>
      <c r="C24" s="66">
        <v>1982755</v>
      </c>
      <c r="D24" s="66">
        <v>991378</v>
      </c>
      <c r="E24" s="66">
        <v>991376</v>
      </c>
      <c r="G24" s="74">
        <v>544792</v>
      </c>
      <c r="H24" s="73">
        <v>50981</v>
      </c>
      <c r="J24" s="72">
        <f t="shared" si="3"/>
        <v>1587151</v>
      </c>
      <c r="L24" s="71">
        <f t="shared" si="4"/>
        <v>4561282</v>
      </c>
      <c r="M24" s="70">
        <f t="shared" si="5"/>
        <v>3569906</v>
      </c>
      <c r="N24" s="89">
        <f t="shared" si="1"/>
        <v>1587151</v>
      </c>
    </row>
    <row r="25" spans="1:14" s="52" customFormat="1" ht="20.100000000000001" customHeight="1">
      <c r="A25" s="67" t="s">
        <v>21</v>
      </c>
      <c r="B25" s="68">
        <f t="shared" si="2"/>
        <v>5644250</v>
      </c>
      <c r="C25" s="66">
        <v>2822125</v>
      </c>
      <c r="D25" s="66">
        <v>1834382</v>
      </c>
      <c r="E25" s="66">
        <v>987743</v>
      </c>
      <c r="G25" s="74">
        <v>684022</v>
      </c>
      <c r="H25" s="73">
        <v>50981</v>
      </c>
      <c r="J25" s="72">
        <f t="shared" si="3"/>
        <v>2569385</v>
      </c>
      <c r="L25" s="71">
        <f t="shared" si="4"/>
        <v>6379253</v>
      </c>
      <c r="M25" s="70">
        <f t="shared" si="5"/>
        <v>5391510</v>
      </c>
      <c r="N25" s="89">
        <f t="shared" si="1"/>
        <v>2569385</v>
      </c>
    </row>
    <row r="26" spans="1:14" s="52" customFormat="1" ht="20.100000000000001" customHeight="1">
      <c r="A26" s="51" t="s">
        <v>22</v>
      </c>
      <c r="B26" s="74">
        <f t="shared" si="2"/>
        <v>7639096</v>
      </c>
      <c r="C26" s="87">
        <v>3819548</v>
      </c>
      <c r="D26" s="87">
        <v>3055638.4000000004</v>
      </c>
      <c r="E26" s="87">
        <v>763909.60000000009</v>
      </c>
      <c r="G26" s="74">
        <v>1023762</v>
      </c>
      <c r="H26" s="73">
        <v>50981</v>
      </c>
      <c r="J26" s="72">
        <f t="shared" si="3"/>
        <v>4130381.4000000004</v>
      </c>
      <c r="L26" s="71">
        <f t="shared" si="4"/>
        <v>8713839</v>
      </c>
      <c r="M26" s="70">
        <f t="shared" si="5"/>
        <v>7949929.4000000004</v>
      </c>
      <c r="N26" s="89">
        <f t="shared" si="1"/>
        <v>4130381.4000000004</v>
      </c>
    </row>
    <row r="27" spans="1:14" s="52" customFormat="1" ht="20.100000000000001" customHeight="1">
      <c r="A27" s="67" t="s">
        <v>23</v>
      </c>
      <c r="B27" s="68">
        <f t="shared" si="2"/>
        <v>4504706</v>
      </c>
      <c r="C27" s="66">
        <v>2252353</v>
      </c>
      <c r="D27" s="66">
        <v>1238795</v>
      </c>
      <c r="E27" s="66">
        <v>1013558</v>
      </c>
      <c r="G27" s="74">
        <v>691607</v>
      </c>
      <c r="H27" s="73">
        <v>50981</v>
      </c>
      <c r="J27" s="72">
        <f t="shared" si="3"/>
        <v>1981383</v>
      </c>
      <c r="L27" s="71">
        <f t="shared" si="4"/>
        <v>5247294</v>
      </c>
      <c r="M27" s="70">
        <f t="shared" si="5"/>
        <v>4233736</v>
      </c>
      <c r="N27" s="89">
        <f t="shared" si="1"/>
        <v>1981383</v>
      </c>
    </row>
    <row r="28" spans="1:14" s="52" customFormat="1" ht="20.100000000000001" customHeight="1">
      <c r="A28" s="67" t="s">
        <v>24</v>
      </c>
      <c r="B28" s="68">
        <f t="shared" si="2"/>
        <v>9828244</v>
      </c>
      <c r="C28" s="66">
        <v>4914122</v>
      </c>
      <c r="D28" s="66">
        <v>3194180</v>
      </c>
      <c r="E28" s="66">
        <v>1719942</v>
      </c>
      <c r="G28" s="74">
        <v>925264</v>
      </c>
      <c r="H28" s="73">
        <v>50981</v>
      </c>
      <c r="J28" s="72">
        <f t="shared" si="3"/>
        <v>4170425</v>
      </c>
      <c r="L28" s="71">
        <f t="shared" si="4"/>
        <v>10804489</v>
      </c>
      <c r="M28" s="70">
        <f t="shared" si="5"/>
        <v>9084547</v>
      </c>
      <c r="N28" s="89">
        <f t="shared" si="1"/>
        <v>4170425</v>
      </c>
    </row>
    <row r="29" spans="1:14" s="52" customFormat="1" ht="20.100000000000001" customHeight="1">
      <c r="A29" s="67" t="s">
        <v>25</v>
      </c>
      <c r="B29" s="68">
        <f t="shared" si="2"/>
        <v>9624365</v>
      </c>
      <c r="C29" s="66">
        <v>4812183</v>
      </c>
      <c r="D29" s="66">
        <v>3127918</v>
      </c>
      <c r="E29" s="66">
        <v>1684264</v>
      </c>
      <c r="G29" s="74">
        <v>1366615</v>
      </c>
      <c r="H29" s="73">
        <v>50981</v>
      </c>
      <c r="J29" s="72">
        <f t="shared" si="3"/>
        <v>4545514</v>
      </c>
      <c r="L29" s="71">
        <f t="shared" si="4"/>
        <v>11041961</v>
      </c>
      <c r="M29" s="70">
        <f t="shared" si="5"/>
        <v>9357697</v>
      </c>
      <c r="N29" s="89">
        <f t="shared" si="1"/>
        <v>4545514</v>
      </c>
    </row>
    <row r="30" spans="1:14" s="79" customFormat="1" ht="20.100000000000001" customHeight="1">
      <c r="A30" s="20" t="s">
        <v>26</v>
      </c>
      <c r="B30" s="80">
        <f t="shared" si="2"/>
        <v>9205336</v>
      </c>
      <c r="C30" s="87">
        <v>4602668</v>
      </c>
      <c r="D30" s="87">
        <v>3221867.5999999996</v>
      </c>
      <c r="E30" s="87">
        <v>1380800.4</v>
      </c>
      <c r="G30" s="80">
        <v>1239643</v>
      </c>
      <c r="H30" s="78">
        <v>50981</v>
      </c>
      <c r="J30" s="77">
        <f t="shared" si="3"/>
        <v>4512491.5999999996</v>
      </c>
      <c r="L30" s="76">
        <f t="shared" si="4"/>
        <v>10495960</v>
      </c>
      <c r="M30" s="75">
        <f t="shared" si="5"/>
        <v>9115159.5999999996</v>
      </c>
      <c r="N30" s="89">
        <f t="shared" si="1"/>
        <v>4512491.5999999996</v>
      </c>
    </row>
  </sheetData>
  <mergeCells count="3">
    <mergeCell ref="A3:E3"/>
    <mergeCell ref="L3:L4"/>
    <mergeCell ref="A1:L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6" orientation="landscape" horizontalDpi="300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tabSelected="1" zoomScaleNormal="100" workbookViewId="0">
      <selection activeCell="I10" sqref="I10"/>
    </sheetView>
  </sheetViews>
  <sheetFormatPr defaultRowHeight="16.5"/>
  <cols>
    <col min="1" max="1" width="9.125" style="1" customWidth="1"/>
    <col min="2" max="2" width="12.5" style="79" customWidth="1"/>
    <col min="3" max="3" width="11.875" style="1" customWidth="1"/>
    <col min="4" max="5" width="11.125" style="1" customWidth="1"/>
    <col min="6" max="8" width="12.375" style="1" customWidth="1"/>
    <col min="9" max="9" width="11.25" style="1" customWidth="1"/>
    <col min="10" max="10" width="10.375" style="79" customWidth="1"/>
    <col min="11" max="13" width="10.875" style="1" customWidth="1"/>
    <col min="14" max="14" width="3.25" style="1" hidden="1" customWidth="1"/>
    <col min="15" max="15" width="12.625" style="1" customWidth="1"/>
    <col min="16" max="16" width="11.375" style="1" customWidth="1"/>
    <col min="17" max="17" width="2.25" style="1" hidden="1" customWidth="1"/>
    <col min="18" max="18" width="12.375" style="1" hidden="1" customWidth="1"/>
    <col min="19" max="19" width="2.125" style="1" hidden="1" customWidth="1"/>
    <col min="20" max="20" width="13.75" style="1" customWidth="1"/>
    <col min="21" max="21" width="14.875" style="1" hidden="1" customWidth="1"/>
    <col min="22" max="22" width="16.125" style="1" hidden="1" customWidth="1"/>
    <col min="23" max="23" width="14.5" style="1" hidden="1" customWidth="1"/>
    <col min="24" max="25" width="12.375" style="1" hidden="1" customWidth="1"/>
    <col min="26" max="27" width="8.25" style="1" hidden="1" customWidth="1"/>
    <col min="28" max="28" width="12.625" style="1" hidden="1" customWidth="1"/>
    <col min="29" max="29" width="11.625" style="1" hidden="1" customWidth="1"/>
    <col min="30" max="30" width="9" style="1" hidden="1" customWidth="1"/>
    <col min="31" max="31" width="11" style="1" customWidth="1"/>
    <col min="32" max="252" width="9" style="1"/>
    <col min="253" max="253" width="15.375" style="1" bestFit="1" customWidth="1"/>
    <col min="254" max="254" width="17.25" style="1" bestFit="1" customWidth="1"/>
    <col min="255" max="256" width="15.625" style="1" bestFit="1" customWidth="1"/>
    <col min="257" max="260" width="9" style="1"/>
    <col min="261" max="261" width="12.375" style="1" bestFit="1" customWidth="1"/>
    <col min="262" max="508" width="9" style="1"/>
    <col min="509" max="509" width="15.375" style="1" bestFit="1" customWidth="1"/>
    <col min="510" max="510" width="17.25" style="1" bestFit="1" customWidth="1"/>
    <col min="511" max="512" width="15.625" style="1" bestFit="1" customWidth="1"/>
    <col min="513" max="516" width="9" style="1"/>
    <col min="517" max="517" width="12.375" style="1" bestFit="1" customWidth="1"/>
    <col min="518" max="764" width="9" style="1"/>
    <col min="765" max="765" width="15.375" style="1" bestFit="1" customWidth="1"/>
    <col min="766" max="766" width="17.25" style="1" bestFit="1" customWidth="1"/>
    <col min="767" max="768" width="15.625" style="1" bestFit="1" customWidth="1"/>
    <col min="769" max="772" width="9" style="1"/>
    <col min="773" max="773" width="12.375" style="1" bestFit="1" customWidth="1"/>
    <col min="774" max="1020" width="9" style="1"/>
    <col min="1021" max="1021" width="15.375" style="1" bestFit="1" customWidth="1"/>
    <col min="1022" max="1022" width="17.25" style="1" bestFit="1" customWidth="1"/>
    <col min="1023" max="1024" width="15.625" style="1" bestFit="1" customWidth="1"/>
    <col min="1025" max="1028" width="9" style="1"/>
    <col min="1029" max="1029" width="12.375" style="1" bestFit="1" customWidth="1"/>
    <col min="1030" max="1276" width="9" style="1"/>
    <col min="1277" max="1277" width="15.375" style="1" bestFit="1" customWidth="1"/>
    <col min="1278" max="1278" width="17.25" style="1" bestFit="1" customWidth="1"/>
    <col min="1279" max="1280" width="15.625" style="1" bestFit="1" customWidth="1"/>
    <col min="1281" max="1284" width="9" style="1"/>
    <col min="1285" max="1285" width="12.375" style="1" bestFit="1" customWidth="1"/>
    <col min="1286" max="1532" width="9" style="1"/>
    <col min="1533" max="1533" width="15.375" style="1" bestFit="1" customWidth="1"/>
    <col min="1534" max="1534" width="17.25" style="1" bestFit="1" customWidth="1"/>
    <col min="1535" max="1536" width="15.625" style="1" bestFit="1" customWidth="1"/>
    <col min="1537" max="1540" width="9" style="1"/>
    <col min="1541" max="1541" width="12.375" style="1" bestFit="1" customWidth="1"/>
    <col min="1542" max="1788" width="9" style="1"/>
    <col min="1789" max="1789" width="15.375" style="1" bestFit="1" customWidth="1"/>
    <col min="1790" max="1790" width="17.25" style="1" bestFit="1" customWidth="1"/>
    <col min="1791" max="1792" width="15.625" style="1" bestFit="1" customWidth="1"/>
    <col min="1793" max="1796" width="9" style="1"/>
    <col min="1797" max="1797" width="12.375" style="1" bestFit="1" customWidth="1"/>
    <col min="1798" max="2044" width="9" style="1"/>
    <col min="2045" max="2045" width="15.375" style="1" bestFit="1" customWidth="1"/>
    <col min="2046" max="2046" width="17.25" style="1" bestFit="1" customWidth="1"/>
    <col min="2047" max="2048" width="15.625" style="1" bestFit="1" customWidth="1"/>
    <col min="2049" max="2052" width="9" style="1"/>
    <col min="2053" max="2053" width="12.375" style="1" bestFit="1" customWidth="1"/>
    <col min="2054" max="2300" width="9" style="1"/>
    <col min="2301" max="2301" width="15.375" style="1" bestFit="1" customWidth="1"/>
    <col min="2302" max="2302" width="17.25" style="1" bestFit="1" customWidth="1"/>
    <col min="2303" max="2304" width="15.625" style="1" bestFit="1" customWidth="1"/>
    <col min="2305" max="2308" width="9" style="1"/>
    <col min="2309" max="2309" width="12.375" style="1" bestFit="1" customWidth="1"/>
    <col min="2310" max="2556" width="9" style="1"/>
    <col min="2557" max="2557" width="15.375" style="1" bestFit="1" customWidth="1"/>
    <col min="2558" max="2558" width="17.25" style="1" bestFit="1" customWidth="1"/>
    <col min="2559" max="2560" width="15.625" style="1" bestFit="1" customWidth="1"/>
    <col min="2561" max="2564" width="9" style="1"/>
    <col min="2565" max="2565" width="12.375" style="1" bestFit="1" customWidth="1"/>
    <col min="2566" max="2812" width="9" style="1"/>
    <col min="2813" max="2813" width="15.375" style="1" bestFit="1" customWidth="1"/>
    <col min="2814" max="2814" width="17.25" style="1" bestFit="1" customWidth="1"/>
    <col min="2815" max="2816" width="15.625" style="1" bestFit="1" customWidth="1"/>
    <col min="2817" max="2820" width="9" style="1"/>
    <col min="2821" max="2821" width="12.375" style="1" bestFit="1" customWidth="1"/>
    <col min="2822" max="3068" width="9" style="1"/>
    <col min="3069" max="3069" width="15.375" style="1" bestFit="1" customWidth="1"/>
    <col min="3070" max="3070" width="17.25" style="1" bestFit="1" customWidth="1"/>
    <col min="3071" max="3072" width="15.625" style="1" bestFit="1" customWidth="1"/>
    <col min="3073" max="3076" width="9" style="1"/>
    <col min="3077" max="3077" width="12.375" style="1" bestFit="1" customWidth="1"/>
    <col min="3078" max="3324" width="9" style="1"/>
    <col min="3325" max="3325" width="15.375" style="1" bestFit="1" customWidth="1"/>
    <col min="3326" max="3326" width="17.25" style="1" bestFit="1" customWidth="1"/>
    <col min="3327" max="3328" width="15.625" style="1" bestFit="1" customWidth="1"/>
    <col min="3329" max="3332" width="9" style="1"/>
    <col min="3333" max="3333" width="12.375" style="1" bestFit="1" customWidth="1"/>
    <col min="3334" max="3580" width="9" style="1"/>
    <col min="3581" max="3581" width="15.375" style="1" bestFit="1" customWidth="1"/>
    <col min="3582" max="3582" width="17.25" style="1" bestFit="1" customWidth="1"/>
    <col min="3583" max="3584" width="15.625" style="1" bestFit="1" customWidth="1"/>
    <col min="3585" max="3588" width="9" style="1"/>
    <col min="3589" max="3589" width="12.375" style="1" bestFit="1" customWidth="1"/>
    <col min="3590" max="3836" width="9" style="1"/>
    <col min="3837" max="3837" width="15.375" style="1" bestFit="1" customWidth="1"/>
    <col min="3838" max="3838" width="17.25" style="1" bestFit="1" customWidth="1"/>
    <col min="3839" max="3840" width="15.625" style="1" bestFit="1" customWidth="1"/>
    <col min="3841" max="3844" width="9" style="1"/>
    <col min="3845" max="3845" width="12.375" style="1" bestFit="1" customWidth="1"/>
    <col min="3846" max="4092" width="9" style="1"/>
    <col min="4093" max="4093" width="15.375" style="1" bestFit="1" customWidth="1"/>
    <col min="4094" max="4094" width="17.25" style="1" bestFit="1" customWidth="1"/>
    <col min="4095" max="4096" width="15.625" style="1" bestFit="1" customWidth="1"/>
    <col min="4097" max="4100" width="9" style="1"/>
    <col min="4101" max="4101" width="12.375" style="1" bestFit="1" customWidth="1"/>
    <col min="4102" max="4348" width="9" style="1"/>
    <col min="4349" max="4349" width="15.375" style="1" bestFit="1" customWidth="1"/>
    <col min="4350" max="4350" width="17.25" style="1" bestFit="1" customWidth="1"/>
    <col min="4351" max="4352" width="15.625" style="1" bestFit="1" customWidth="1"/>
    <col min="4353" max="4356" width="9" style="1"/>
    <col min="4357" max="4357" width="12.375" style="1" bestFit="1" customWidth="1"/>
    <col min="4358" max="4604" width="9" style="1"/>
    <col min="4605" max="4605" width="15.375" style="1" bestFit="1" customWidth="1"/>
    <col min="4606" max="4606" width="17.25" style="1" bestFit="1" customWidth="1"/>
    <col min="4607" max="4608" width="15.625" style="1" bestFit="1" customWidth="1"/>
    <col min="4609" max="4612" width="9" style="1"/>
    <col min="4613" max="4613" width="12.375" style="1" bestFit="1" customWidth="1"/>
    <col min="4614" max="4860" width="9" style="1"/>
    <col min="4861" max="4861" width="15.375" style="1" bestFit="1" customWidth="1"/>
    <col min="4862" max="4862" width="17.25" style="1" bestFit="1" customWidth="1"/>
    <col min="4863" max="4864" width="15.625" style="1" bestFit="1" customWidth="1"/>
    <col min="4865" max="4868" width="9" style="1"/>
    <col min="4869" max="4869" width="12.375" style="1" bestFit="1" customWidth="1"/>
    <col min="4870" max="5116" width="9" style="1"/>
    <col min="5117" max="5117" width="15.375" style="1" bestFit="1" customWidth="1"/>
    <col min="5118" max="5118" width="17.25" style="1" bestFit="1" customWidth="1"/>
    <col min="5119" max="5120" width="15.625" style="1" bestFit="1" customWidth="1"/>
    <col min="5121" max="5124" width="9" style="1"/>
    <col min="5125" max="5125" width="12.375" style="1" bestFit="1" customWidth="1"/>
    <col min="5126" max="5372" width="9" style="1"/>
    <col min="5373" max="5373" width="15.375" style="1" bestFit="1" customWidth="1"/>
    <col min="5374" max="5374" width="17.25" style="1" bestFit="1" customWidth="1"/>
    <col min="5375" max="5376" width="15.625" style="1" bestFit="1" customWidth="1"/>
    <col min="5377" max="5380" width="9" style="1"/>
    <col min="5381" max="5381" width="12.375" style="1" bestFit="1" customWidth="1"/>
    <col min="5382" max="5628" width="9" style="1"/>
    <col min="5629" max="5629" width="15.375" style="1" bestFit="1" customWidth="1"/>
    <col min="5630" max="5630" width="17.25" style="1" bestFit="1" customWidth="1"/>
    <col min="5631" max="5632" width="15.625" style="1" bestFit="1" customWidth="1"/>
    <col min="5633" max="5636" width="9" style="1"/>
    <col min="5637" max="5637" width="12.375" style="1" bestFit="1" customWidth="1"/>
    <col min="5638" max="5884" width="9" style="1"/>
    <col min="5885" max="5885" width="15.375" style="1" bestFit="1" customWidth="1"/>
    <col min="5886" max="5886" width="17.25" style="1" bestFit="1" customWidth="1"/>
    <col min="5887" max="5888" width="15.625" style="1" bestFit="1" customWidth="1"/>
    <col min="5889" max="5892" width="9" style="1"/>
    <col min="5893" max="5893" width="12.375" style="1" bestFit="1" customWidth="1"/>
    <col min="5894" max="6140" width="9" style="1"/>
    <col min="6141" max="6141" width="15.375" style="1" bestFit="1" customWidth="1"/>
    <col min="6142" max="6142" width="17.25" style="1" bestFit="1" customWidth="1"/>
    <col min="6143" max="6144" width="15.625" style="1" bestFit="1" customWidth="1"/>
    <col min="6145" max="6148" width="9" style="1"/>
    <col min="6149" max="6149" width="12.375" style="1" bestFit="1" customWidth="1"/>
    <col min="6150" max="6396" width="9" style="1"/>
    <col min="6397" max="6397" width="15.375" style="1" bestFit="1" customWidth="1"/>
    <col min="6398" max="6398" width="17.25" style="1" bestFit="1" customWidth="1"/>
    <col min="6399" max="6400" width="15.625" style="1" bestFit="1" customWidth="1"/>
    <col min="6401" max="6404" width="9" style="1"/>
    <col min="6405" max="6405" width="12.375" style="1" bestFit="1" customWidth="1"/>
    <col min="6406" max="6652" width="9" style="1"/>
    <col min="6653" max="6653" width="15.375" style="1" bestFit="1" customWidth="1"/>
    <col min="6654" max="6654" width="17.25" style="1" bestFit="1" customWidth="1"/>
    <col min="6655" max="6656" width="15.625" style="1" bestFit="1" customWidth="1"/>
    <col min="6657" max="6660" width="9" style="1"/>
    <col min="6661" max="6661" width="12.375" style="1" bestFit="1" customWidth="1"/>
    <col min="6662" max="6908" width="9" style="1"/>
    <col min="6909" max="6909" width="15.375" style="1" bestFit="1" customWidth="1"/>
    <col min="6910" max="6910" width="17.25" style="1" bestFit="1" customWidth="1"/>
    <col min="6911" max="6912" width="15.625" style="1" bestFit="1" customWidth="1"/>
    <col min="6913" max="6916" width="9" style="1"/>
    <col min="6917" max="6917" width="12.375" style="1" bestFit="1" customWidth="1"/>
    <col min="6918" max="7164" width="9" style="1"/>
    <col min="7165" max="7165" width="15.375" style="1" bestFit="1" customWidth="1"/>
    <col min="7166" max="7166" width="17.25" style="1" bestFit="1" customWidth="1"/>
    <col min="7167" max="7168" width="15.625" style="1" bestFit="1" customWidth="1"/>
    <col min="7169" max="7172" width="9" style="1"/>
    <col min="7173" max="7173" width="12.375" style="1" bestFit="1" customWidth="1"/>
    <col min="7174" max="7420" width="9" style="1"/>
    <col min="7421" max="7421" width="15.375" style="1" bestFit="1" customWidth="1"/>
    <col min="7422" max="7422" width="17.25" style="1" bestFit="1" customWidth="1"/>
    <col min="7423" max="7424" width="15.625" style="1" bestFit="1" customWidth="1"/>
    <col min="7425" max="7428" width="9" style="1"/>
    <col min="7429" max="7429" width="12.375" style="1" bestFit="1" customWidth="1"/>
    <col min="7430" max="7676" width="9" style="1"/>
    <col min="7677" max="7677" width="15.375" style="1" bestFit="1" customWidth="1"/>
    <col min="7678" max="7678" width="17.25" style="1" bestFit="1" customWidth="1"/>
    <col min="7679" max="7680" width="15.625" style="1" bestFit="1" customWidth="1"/>
    <col min="7681" max="7684" width="9" style="1"/>
    <col min="7685" max="7685" width="12.375" style="1" bestFit="1" customWidth="1"/>
    <col min="7686" max="7932" width="9" style="1"/>
    <col min="7933" max="7933" width="15.375" style="1" bestFit="1" customWidth="1"/>
    <col min="7934" max="7934" width="17.25" style="1" bestFit="1" customWidth="1"/>
    <col min="7935" max="7936" width="15.625" style="1" bestFit="1" customWidth="1"/>
    <col min="7937" max="7940" width="9" style="1"/>
    <col min="7941" max="7941" width="12.375" style="1" bestFit="1" customWidth="1"/>
    <col min="7942" max="8188" width="9" style="1"/>
    <col min="8189" max="8189" width="15.375" style="1" bestFit="1" customWidth="1"/>
    <col min="8190" max="8190" width="17.25" style="1" bestFit="1" customWidth="1"/>
    <col min="8191" max="8192" width="15.625" style="1" bestFit="1" customWidth="1"/>
    <col min="8193" max="8196" width="9" style="1"/>
    <col min="8197" max="8197" width="12.375" style="1" bestFit="1" customWidth="1"/>
    <col min="8198" max="8444" width="9" style="1"/>
    <col min="8445" max="8445" width="15.375" style="1" bestFit="1" customWidth="1"/>
    <col min="8446" max="8446" width="17.25" style="1" bestFit="1" customWidth="1"/>
    <col min="8447" max="8448" width="15.625" style="1" bestFit="1" customWidth="1"/>
    <col min="8449" max="8452" width="9" style="1"/>
    <col min="8453" max="8453" width="12.375" style="1" bestFit="1" customWidth="1"/>
    <col min="8454" max="8700" width="9" style="1"/>
    <col min="8701" max="8701" width="15.375" style="1" bestFit="1" customWidth="1"/>
    <col min="8702" max="8702" width="17.25" style="1" bestFit="1" customWidth="1"/>
    <col min="8703" max="8704" width="15.625" style="1" bestFit="1" customWidth="1"/>
    <col min="8705" max="8708" width="9" style="1"/>
    <col min="8709" max="8709" width="12.375" style="1" bestFit="1" customWidth="1"/>
    <col min="8710" max="8956" width="9" style="1"/>
    <col min="8957" max="8957" width="15.375" style="1" bestFit="1" customWidth="1"/>
    <col min="8958" max="8958" width="17.25" style="1" bestFit="1" customWidth="1"/>
    <col min="8959" max="8960" width="15.625" style="1" bestFit="1" customWidth="1"/>
    <col min="8961" max="8964" width="9" style="1"/>
    <col min="8965" max="8965" width="12.375" style="1" bestFit="1" customWidth="1"/>
    <col min="8966" max="9212" width="9" style="1"/>
    <col min="9213" max="9213" width="15.375" style="1" bestFit="1" customWidth="1"/>
    <col min="9214" max="9214" width="17.25" style="1" bestFit="1" customWidth="1"/>
    <col min="9215" max="9216" width="15.625" style="1" bestFit="1" customWidth="1"/>
    <col min="9217" max="9220" width="9" style="1"/>
    <col min="9221" max="9221" width="12.375" style="1" bestFit="1" customWidth="1"/>
    <col min="9222" max="9468" width="9" style="1"/>
    <col min="9469" max="9469" width="15.375" style="1" bestFit="1" customWidth="1"/>
    <col min="9470" max="9470" width="17.25" style="1" bestFit="1" customWidth="1"/>
    <col min="9471" max="9472" width="15.625" style="1" bestFit="1" customWidth="1"/>
    <col min="9473" max="9476" width="9" style="1"/>
    <col min="9477" max="9477" width="12.375" style="1" bestFit="1" customWidth="1"/>
    <col min="9478" max="9724" width="9" style="1"/>
    <col min="9725" max="9725" width="15.375" style="1" bestFit="1" customWidth="1"/>
    <col min="9726" max="9726" width="17.25" style="1" bestFit="1" customWidth="1"/>
    <col min="9727" max="9728" width="15.625" style="1" bestFit="1" customWidth="1"/>
    <col min="9729" max="9732" width="9" style="1"/>
    <col min="9733" max="9733" width="12.375" style="1" bestFit="1" customWidth="1"/>
    <col min="9734" max="9980" width="9" style="1"/>
    <col min="9981" max="9981" width="15.375" style="1" bestFit="1" customWidth="1"/>
    <col min="9982" max="9982" width="17.25" style="1" bestFit="1" customWidth="1"/>
    <col min="9983" max="9984" width="15.625" style="1" bestFit="1" customWidth="1"/>
    <col min="9985" max="9988" width="9" style="1"/>
    <col min="9989" max="9989" width="12.375" style="1" bestFit="1" customWidth="1"/>
    <col min="9990" max="10236" width="9" style="1"/>
    <col min="10237" max="10237" width="15.375" style="1" bestFit="1" customWidth="1"/>
    <col min="10238" max="10238" width="17.25" style="1" bestFit="1" customWidth="1"/>
    <col min="10239" max="10240" width="15.625" style="1" bestFit="1" customWidth="1"/>
    <col min="10241" max="10244" width="9" style="1"/>
    <col min="10245" max="10245" width="12.375" style="1" bestFit="1" customWidth="1"/>
    <col min="10246" max="10492" width="9" style="1"/>
    <col min="10493" max="10493" width="15.375" style="1" bestFit="1" customWidth="1"/>
    <col min="10494" max="10494" width="17.25" style="1" bestFit="1" customWidth="1"/>
    <col min="10495" max="10496" width="15.625" style="1" bestFit="1" customWidth="1"/>
    <col min="10497" max="10500" width="9" style="1"/>
    <col min="10501" max="10501" width="12.375" style="1" bestFit="1" customWidth="1"/>
    <col min="10502" max="10748" width="9" style="1"/>
    <col min="10749" max="10749" width="15.375" style="1" bestFit="1" customWidth="1"/>
    <col min="10750" max="10750" width="17.25" style="1" bestFit="1" customWidth="1"/>
    <col min="10751" max="10752" width="15.625" style="1" bestFit="1" customWidth="1"/>
    <col min="10753" max="10756" width="9" style="1"/>
    <col min="10757" max="10757" width="12.375" style="1" bestFit="1" customWidth="1"/>
    <col min="10758" max="11004" width="9" style="1"/>
    <col min="11005" max="11005" width="15.375" style="1" bestFit="1" customWidth="1"/>
    <col min="11006" max="11006" width="17.25" style="1" bestFit="1" customWidth="1"/>
    <col min="11007" max="11008" width="15.625" style="1" bestFit="1" customWidth="1"/>
    <col min="11009" max="11012" width="9" style="1"/>
    <col min="11013" max="11013" width="12.375" style="1" bestFit="1" customWidth="1"/>
    <col min="11014" max="11260" width="9" style="1"/>
    <col min="11261" max="11261" width="15.375" style="1" bestFit="1" customWidth="1"/>
    <col min="11262" max="11262" width="17.25" style="1" bestFit="1" customWidth="1"/>
    <col min="11263" max="11264" width="15.625" style="1" bestFit="1" customWidth="1"/>
    <col min="11265" max="11268" width="9" style="1"/>
    <col min="11269" max="11269" width="12.375" style="1" bestFit="1" customWidth="1"/>
    <col min="11270" max="11516" width="9" style="1"/>
    <col min="11517" max="11517" width="15.375" style="1" bestFit="1" customWidth="1"/>
    <col min="11518" max="11518" width="17.25" style="1" bestFit="1" customWidth="1"/>
    <col min="11519" max="11520" width="15.625" style="1" bestFit="1" customWidth="1"/>
    <col min="11521" max="11524" width="9" style="1"/>
    <col min="11525" max="11525" width="12.375" style="1" bestFit="1" customWidth="1"/>
    <col min="11526" max="11772" width="9" style="1"/>
    <col min="11773" max="11773" width="15.375" style="1" bestFit="1" customWidth="1"/>
    <col min="11774" max="11774" width="17.25" style="1" bestFit="1" customWidth="1"/>
    <col min="11775" max="11776" width="15.625" style="1" bestFit="1" customWidth="1"/>
    <col min="11777" max="11780" width="9" style="1"/>
    <col min="11781" max="11781" width="12.375" style="1" bestFit="1" customWidth="1"/>
    <col min="11782" max="12028" width="9" style="1"/>
    <col min="12029" max="12029" width="15.375" style="1" bestFit="1" customWidth="1"/>
    <col min="12030" max="12030" width="17.25" style="1" bestFit="1" customWidth="1"/>
    <col min="12031" max="12032" width="15.625" style="1" bestFit="1" customWidth="1"/>
    <col min="12033" max="12036" width="9" style="1"/>
    <col min="12037" max="12037" width="12.375" style="1" bestFit="1" customWidth="1"/>
    <col min="12038" max="12284" width="9" style="1"/>
    <col min="12285" max="12285" width="15.375" style="1" bestFit="1" customWidth="1"/>
    <col min="12286" max="12286" width="17.25" style="1" bestFit="1" customWidth="1"/>
    <col min="12287" max="12288" width="15.625" style="1" bestFit="1" customWidth="1"/>
    <col min="12289" max="12292" width="9" style="1"/>
    <col min="12293" max="12293" width="12.375" style="1" bestFit="1" customWidth="1"/>
    <col min="12294" max="12540" width="9" style="1"/>
    <col min="12541" max="12541" width="15.375" style="1" bestFit="1" customWidth="1"/>
    <col min="12542" max="12542" width="17.25" style="1" bestFit="1" customWidth="1"/>
    <col min="12543" max="12544" width="15.625" style="1" bestFit="1" customWidth="1"/>
    <col min="12545" max="12548" width="9" style="1"/>
    <col min="12549" max="12549" width="12.375" style="1" bestFit="1" customWidth="1"/>
    <col min="12550" max="12796" width="9" style="1"/>
    <col min="12797" max="12797" width="15.375" style="1" bestFit="1" customWidth="1"/>
    <col min="12798" max="12798" width="17.25" style="1" bestFit="1" customWidth="1"/>
    <col min="12799" max="12800" width="15.625" style="1" bestFit="1" customWidth="1"/>
    <col min="12801" max="12804" width="9" style="1"/>
    <col min="12805" max="12805" width="12.375" style="1" bestFit="1" customWidth="1"/>
    <col min="12806" max="13052" width="9" style="1"/>
    <col min="13053" max="13053" width="15.375" style="1" bestFit="1" customWidth="1"/>
    <col min="13054" max="13054" width="17.25" style="1" bestFit="1" customWidth="1"/>
    <col min="13055" max="13056" width="15.625" style="1" bestFit="1" customWidth="1"/>
    <col min="13057" max="13060" width="9" style="1"/>
    <col min="13061" max="13061" width="12.375" style="1" bestFit="1" customWidth="1"/>
    <col min="13062" max="13308" width="9" style="1"/>
    <col min="13309" max="13309" width="15.375" style="1" bestFit="1" customWidth="1"/>
    <col min="13310" max="13310" width="17.25" style="1" bestFit="1" customWidth="1"/>
    <col min="13311" max="13312" width="15.625" style="1" bestFit="1" customWidth="1"/>
    <col min="13313" max="13316" width="9" style="1"/>
    <col min="13317" max="13317" width="12.375" style="1" bestFit="1" customWidth="1"/>
    <col min="13318" max="13564" width="9" style="1"/>
    <col min="13565" max="13565" width="15.375" style="1" bestFit="1" customWidth="1"/>
    <col min="13566" max="13566" width="17.25" style="1" bestFit="1" customWidth="1"/>
    <col min="13567" max="13568" width="15.625" style="1" bestFit="1" customWidth="1"/>
    <col min="13569" max="13572" width="9" style="1"/>
    <col min="13573" max="13573" width="12.375" style="1" bestFit="1" customWidth="1"/>
    <col min="13574" max="13820" width="9" style="1"/>
    <col min="13821" max="13821" width="15.375" style="1" bestFit="1" customWidth="1"/>
    <col min="13822" max="13822" width="17.25" style="1" bestFit="1" customWidth="1"/>
    <col min="13823" max="13824" width="15.625" style="1" bestFit="1" customWidth="1"/>
    <col min="13825" max="13828" width="9" style="1"/>
    <col min="13829" max="13829" width="12.375" style="1" bestFit="1" customWidth="1"/>
    <col min="13830" max="14076" width="9" style="1"/>
    <col min="14077" max="14077" width="15.375" style="1" bestFit="1" customWidth="1"/>
    <col min="14078" max="14078" width="17.25" style="1" bestFit="1" customWidth="1"/>
    <col min="14079" max="14080" width="15.625" style="1" bestFit="1" customWidth="1"/>
    <col min="14081" max="14084" width="9" style="1"/>
    <col min="14085" max="14085" width="12.375" style="1" bestFit="1" customWidth="1"/>
    <col min="14086" max="14332" width="9" style="1"/>
    <col min="14333" max="14333" width="15.375" style="1" bestFit="1" customWidth="1"/>
    <col min="14334" max="14334" width="17.25" style="1" bestFit="1" customWidth="1"/>
    <col min="14335" max="14336" width="15.625" style="1" bestFit="1" customWidth="1"/>
    <col min="14337" max="14340" width="9" style="1"/>
    <col min="14341" max="14341" width="12.375" style="1" bestFit="1" customWidth="1"/>
    <col min="14342" max="14588" width="9" style="1"/>
    <col min="14589" max="14589" width="15.375" style="1" bestFit="1" customWidth="1"/>
    <col min="14590" max="14590" width="17.25" style="1" bestFit="1" customWidth="1"/>
    <col min="14591" max="14592" width="15.625" style="1" bestFit="1" customWidth="1"/>
    <col min="14593" max="14596" width="9" style="1"/>
    <col min="14597" max="14597" width="12.375" style="1" bestFit="1" customWidth="1"/>
    <col min="14598" max="14844" width="9" style="1"/>
    <col min="14845" max="14845" width="15.375" style="1" bestFit="1" customWidth="1"/>
    <col min="14846" max="14846" width="17.25" style="1" bestFit="1" customWidth="1"/>
    <col min="14847" max="14848" width="15.625" style="1" bestFit="1" customWidth="1"/>
    <col min="14849" max="14852" width="9" style="1"/>
    <col min="14853" max="14853" width="12.375" style="1" bestFit="1" customWidth="1"/>
    <col min="14854" max="15100" width="9" style="1"/>
    <col min="15101" max="15101" width="15.375" style="1" bestFit="1" customWidth="1"/>
    <col min="15102" max="15102" width="17.25" style="1" bestFit="1" customWidth="1"/>
    <col min="15103" max="15104" width="15.625" style="1" bestFit="1" customWidth="1"/>
    <col min="15105" max="15108" width="9" style="1"/>
    <col min="15109" max="15109" width="12.375" style="1" bestFit="1" customWidth="1"/>
    <col min="15110" max="15356" width="9" style="1"/>
    <col min="15357" max="15357" width="15.375" style="1" bestFit="1" customWidth="1"/>
    <col min="15358" max="15358" width="17.25" style="1" bestFit="1" customWidth="1"/>
    <col min="15359" max="15360" width="15.625" style="1" bestFit="1" customWidth="1"/>
    <col min="15361" max="15364" width="9" style="1"/>
    <col min="15365" max="15365" width="12.375" style="1" bestFit="1" customWidth="1"/>
    <col min="15366" max="15612" width="9" style="1"/>
    <col min="15613" max="15613" width="15.375" style="1" bestFit="1" customWidth="1"/>
    <col min="15614" max="15614" width="17.25" style="1" bestFit="1" customWidth="1"/>
    <col min="15615" max="15616" width="15.625" style="1" bestFit="1" customWidth="1"/>
    <col min="15617" max="15620" width="9" style="1"/>
    <col min="15621" max="15621" width="12.375" style="1" bestFit="1" customWidth="1"/>
    <col min="15622" max="15868" width="9" style="1"/>
    <col min="15869" max="15869" width="15.375" style="1" bestFit="1" customWidth="1"/>
    <col min="15870" max="15870" width="17.25" style="1" bestFit="1" customWidth="1"/>
    <col min="15871" max="15872" width="15.625" style="1" bestFit="1" customWidth="1"/>
    <col min="15873" max="15876" width="9" style="1"/>
    <col min="15877" max="15877" width="12.375" style="1" bestFit="1" customWidth="1"/>
    <col min="15878" max="16124" width="9" style="1"/>
    <col min="16125" max="16125" width="15.375" style="1" bestFit="1" customWidth="1"/>
    <col min="16126" max="16126" width="17.25" style="1" bestFit="1" customWidth="1"/>
    <col min="16127" max="16128" width="15.625" style="1" bestFit="1" customWidth="1"/>
    <col min="16129" max="16132" width="9" style="1"/>
    <col min="16133" max="16133" width="12.375" style="1" bestFit="1" customWidth="1"/>
    <col min="16134" max="16384" width="9" style="1"/>
  </cols>
  <sheetData>
    <row r="1" spans="1:33" ht="36" customHeight="1">
      <c r="A1" s="198" t="s">
        <v>79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</row>
    <row r="2" spans="1:33" ht="21" customHeight="1" thickBot="1">
      <c r="A2" s="6"/>
      <c r="B2" s="107"/>
      <c r="C2" s="6"/>
      <c r="D2" s="6"/>
      <c r="E2" s="6"/>
      <c r="F2" s="6"/>
      <c r="G2" s="6"/>
      <c r="H2" s="6"/>
      <c r="I2" s="104"/>
      <c r="J2" s="107"/>
      <c r="K2" s="6"/>
      <c r="L2" s="6"/>
      <c r="M2" s="6"/>
      <c r="O2" s="92"/>
      <c r="P2" s="174"/>
      <c r="T2" s="2" t="s">
        <v>30</v>
      </c>
    </row>
    <row r="3" spans="1:33" ht="20.25" customHeight="1">
      <c r="A3" s="211" t="s">
        <v>67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133"/>
      <c r="O3" s="213" t="s">
        <v>71</v>
      </c>
      <c r="P3" s="213" t="s">
        <v>72</v>
      </c>
      <c r="Q3" s="155"/>
      <c r="R3" s="202" t="s">
        <v>51</v>
      </c>
      <c r="S3" s="155"/>
      <c r="T3" s="204" t="s">
        <v>38</v>
      </c>
      <c r="AE3" s="199" t="s">
        <v>78</v>
      </c>
    </row>
    <row r="4" spans="1:33" ht="20.25" customHeight="1">
      <c r="A4" s="209" t="s">
        <v>29</v>
      </c>
      <c r="B4" s="201" t="s">
        <v>74</v>
      </c>
      <c r="C4" s="201"/>
      <c r="D4" s="201"/>
      <c r="E4" s="206"/>
      <c r="F4" s="207" t="s">
        <v>75</v>
      </c>
      <c r="G4" s="201"/>
      <c r="H4" s="201"/>
      <c r="I4" s="208"/>
      <c r="J4" s="210" t="s">
        <v>76</v>
      </c>
      <c r="K4" s="201"/>
      <c r="L4" s="201"/>
      <c r="M4" s="201"/>
      <c r="N4" s="134"/>
      <c r="O4" s="214"/>
      <c r="P4" s="214"/>
      <c r="Q4" s="138"/>
      <c r="R4" s="203"/>
      <c r="S4" s="138"/>
      <c r="T4" s="205"/>
      <c r="AE4" s="200"/>
    </row>
    <row r="5" spans="1:33" ht="22.5" customHeight="1">
      <c r="A5" s="209"/>
      <c r="B5" s="147" t="s">
        <v>27</v>
      </c>
      <c r="C5" s="135" t="s">
        <v>32</v>
      </c>
      <c r="D5" s="135" t="s">
        <v>33</v>
      </c>
      <c r="E5" s="150" t="s">
        <v>31</v>
      </c>
      <c r="F5" s="146" t="s">
        <v>27</v>
      </c>
      <c r="G5" s="135" t="s">
        <v>32</v>
      </c>
      <c r="H5" s="135" t="s">
        <v>33</v>
      </c>
      <c r="I5" s="148" t="s">
        <v>31</v>
      </c>
      <c r="J5" s="162" t="s">
        <v>27</v>
      </c>
      <c r="K5" s="156" t="s">
        <v>32</v>
      </c>
      <c r="L5" s="156" t="s">
        <v>33</v>
      </c>
      <c r="M5" s="149" t="s">
        <v>31</v>
      </c>
      <c r="N5" s="134"/>
      <c r="O5" s="215" t="s">
        <v>33</v>
      </c>
      <c r="P5" s="215" t="s">
        <v>33</v>
      </c>
      <c r="Q5" s="138"/>
      <c r="R5" s="203"/>
      <c r="S5" s="138"/>
      <c r="T5" s="205"/>
      <c r="U5" s="6" t="s">
        <v>50</v>
      </c>
      <c r="V5" s="88" t="s">
        <v>59</v>
      </c>
      <c r="W5" s="92"/>
      <c r="X5" s="93">
        <v>284</v>
      </c>
      <c r="Y5" s="94">
        <v>4600000</v>
      </c>
      <c r="Z5" s="94"/>
      <c r="AA5" s="94"/>
      <c r="AB5" s="94"/>
      <c r="AC5" s="94"/>
      <c r="AE5" s="175" t="s">
        <v>77</v>
      </c>
    </row>
    <row r="6" spans="1:33" ht="20.100000000000001" customHeight="1">
      <c r="A6" s="157" t="s">
        <v>1</v>
      </c>
      <c r="B6" s="151">
        <v>167376530</v>
      </c>
      <c r="C6" s="151">
        <v>83688265</v>
      </c>
      <c r="D6" s="151">
        <v>59668940</v>
      </c>
      <c r="E6" s="152">
        <v>24019325</v>
      </c>
      <c r="F6" s="142">
        <f>SUM(F7:F31)</f>
        <v>166770040</v>
      </c>
      <c r="G6" s="136">
        <f t="shared" ref="G6:I6" si="0">SUM(G7:G31)</f>
        <v>83385020</v>
      </c>
      <c r="H6" s="136">
        <f t="shared" si="0"/>
        <v>59453636</v>
      </c>
      <c r="I6" s="143">
        <f t="shared" si="0"/>
        <v>23931384</v>
      </c>
      <c r="J6" s="163">
        <f>SUM(K6:M6)</f>
        <v>606490</v>
      </c>
      <c r="K6" s="164">
        <v>303245</v>
      </c>
      <c r="L6" s="164">
        <v>215304</v>
      </c>
      <c r="M6" s="164">
        <v>87941</v>
      </c>
      <c r="N6" s="137"/>
      <c r="O6" s="216">
        <v>24684131</v>
      </c>
      <c r="P6" s="217">
        <f t="shared" ref="P6:P10" si="1">AE6/1000</f>
        <v>578275</v>
      </c>
      <c r="Q6" s="166"/>
      <c r="R6" s="167">
        <f>SUM(R7:R31)</f>
        <v>84931345.960000008</v>
      </c>
      <c r="S6" s="166"/>
      <c r="T6" s="168">
        <f>SUM(T7:T31)</f>
        <v>192638935.96000004</v>
      </c>
      <c r="U6" s="40">
        <f>SUM(U7:U31)</f>
        <v>168619610.96000004</v>
      </c>
      <c r="V6" s="89">
        <f>H6+O6+P6</f>
        <v>84716042</v>
      </c>
      <c r="W6" s="1" t="s">
        <v>60</v>
      </c>
      <c r="X6" s="1" t="s">
        <v>61</v>
      </c>
      <c r="Y6" s="94" t="s">
        <v>62</v>
      </c>
      <c r="Z6" s="94"/>
      <c r="AA6" s="94"/>
      <c r="AB6" s="94" t="s">
        <v>63</v>
      </c>
      <c r="AC6" s="94" t="s">
        <v>64</v>
      </c>
      <c r="AD6" s="1" t="s">
        <v>65</v>
      </c>
      <c r="AE6" s="176">
        <v>578275000</v>
      </c>
      <c r="AF6" s="93"/>
      <c r="AG6" s="93"/>
    </row>
    <row r="7" spans="1:33" s="79" customFormat="1" ht="20.100000000000001" customHeight="1">
      <c r="A7" s="158" t="s">
        <v>2</v>
      </c>
      <c r="B7" s="153">
        <v>2714192</v>
      </c>
      <c r="C7" s="153">
        <v>1357095</v>
      </c>
      <c r="D7" s="153">
        <v>678549</v>
      </c>
      <c r="E7" s="154">
        <v>678548</v>
      </c>
      <c r="F7" s="101">
        <f t="shared" ref="F7:F31" si="2">SUM(G7:I7)</f>
        <v>2704343</v>
      </c>
      <c r="G7" s="100">
        <f>C7-K7</f>
        <v>1352178</v>
      </c>
      <c r="H7" s="100">
        <f t="shared" ref="H7:I7" si="3">D7-L7</f>
        <v>676101</v>
      </c>
      <c r="I7" s="102">
        <f t="shared" si="3"/>
        <v>676064</v>
      </c>
      <c r="J7" s="163">
        <f t="shared" ref="J7:J31" si="4">SUM(K7:M7)</f>
        <v>9849</v>
      </c>
      <c r="K7" s="153">
        <v>4917</v>
      </c>
      <c r="L7" s="153">
        <v>2448</v>
      </c>
      <c r="M7" s="153">
        <v>2484</v>
      </c>
      <c r="N7" s="138"/>
      <c r="O7" s="216">
        <v>382512</v>
      </c>
      <c r="P7" s="217">
        <f t="shared" si="1"/>
        <v>0</v>
      </c>
      <c r="Q7" s="166"/>
      <c r="R7" s="169">
        <f>D7+O7+P7</f>
        <v>1061061</v>
      </c>
      <c r="S7" s="166"/>
      <c r="T7" s="168">
        <f>B7+O7+P7</f>
        <v>3096704</v>
      </c>
      <c r="U7" s="75">
        <f>T7-E7</f>
        <v>2418156</v>
      </c>
      <c r="V7" s="89">
        <f>D7+O7+P7</f>
        <v>1061061</v>
      </c>
      <c r="W7" s="1">
        <f t="shared" ref="W7:W31" si="5">G7/G$6</f>
        <v>1.6216078139694636E-2</v>
      </c>
      <c r="X7" s="79">
        <f t="shared" ref="X7:X31" si="6">I7/I$6</f>
        <v>2.8250100370291999E-2</v>
      </c>
      <c r="Y7" s="95">
        <f>ROUNDUP(Y$5*W7,-1)</f>
        <v>74600</v>
      </c>
      <c r="Z7" s="96">
        <v>0.25</v>
      </c>
      <c r="AA7" s="96">
        <v>0.25</v>
      </c>
      <c r="AB7" s="98">
        <f>ROUNDUP(Y7*2*Z7,-1)</f>
        <v>37300</v>
      </c>
      <c r="AC7" s="98">
        <f>ROUNDUP(Y7*2*AA7,-1)</f>
        <v>37300</v>
      </c>
      <c r="AD7" s="95">
        <f>Y7+AB7+AC7</f>
        <v>149200</v>
      </c>
      <c r="AE7" s="177">
        <v>0</v>
      </c>
      <c r="AF7" s="105"/>
      <c r="AG7" s="105"/>
    </row>
    <row r="8" spans="1:33" s="79" customFormat="1" ht="20.100000000000001" customHeight="1">
      <c r="A8" s="158" t="s">
        <v>3</v>
      </c>
      <c r="B8" s="153">
        <v>2302260</v>
      </c>
      <c r="C8" s="153">
        <v>1151130</v>
      </c>
      <c r="D8" s="153">
        <v>575565</v>
      </c>
      <c r="E8" s="154">
        <v>575565</v>
      </c>
      <c r="F8" s="101">
        <f t="shared" si="2"/>
        <v>2293905</v>
      </c>
      <c r="G8" s="100">
        <f t="shared" ref="G8:G31" si="7">C8-K8</f>
        <v>1146959</v>
      </c>
      <c r="H8" s="100">
        <f t="shared" ref="H8:H31" si="8">D8-L8</f>
        <v>573488</v>
      </c>
      <c r="I8" s="102">
        <f t="shared" ref="I8:I31" si="9">E8-M8</f>
        <v>573458</v>
      </c>
      <c r="J8" s="163">
        <f t="shared" si="4"/>
        <v>8355</v>
      </c>
      <c r="K8" s="153">
        <v>4171</v>
      </c>
      <c r="L8" s="153">
        <v>2077</v>
      </c>
      <c r="M8" s="153">
        <v>2107</v>
      </c>
      <c r="N8" s="138"/>
      <c r="O8" s="216">
        <v>292097</v>
      </c>
      <c r="P8" s="217">
        <f t="shared" si="1"/>
        <v>0</v>
      </c>
      <c r="Q8" s="166"/>
      <c r="R8" s="169">
        <f t="shared" ref="R8:R31" si="10">D8+O8+P8</f>
        <v>867662</v>
      </c>
      <c r="S8" s="166"/>
      <c r="T8" s="168">
        <f t="shared" ref="T8:T31" si="11">B8+O8+P8</f>
        <v>2594357</v>
      </c>
      <c r="U8" s="75">
        <f t="shared" ref="U8:U31" si="12">T8-E8</f>
        <v>2018792</v>
      </c>
      <c r="V8" s="89">
        <f t="shared" ref="V8:V31" si="13">D8+O8+P8</f>
        <v>867662</v>
      </c>
      <c r="W8" s="1">
        <f t="shared" si="5"/>
        <v>1.3754976613305363E-2</v>
      </c>
      <c r="X8" s="79">
        <f t="shared" si="6"/>
        <v>2.3962592384961939E-2</v>
      </c>
      <c r="Y8" s="95">
        <f t="shared" ref="Y8:Y31" si="14">ROUNDUP(Y$5*W8,-1)</f>
        <v>63280</v>
      </c>
      <c r="Z8" s="97">
        <v>0.25</v>
      </c>
      <c r="AA8" s="97">
        <v>0.25</v>
      </c>
      <c r="AB8" s="98">
        <f t="shared" ref="AB8:AB31" si="15">ROUNDUP(Y8*2*Z8,-1)</f>
        <v>31640</v>
      </c>
      <c r="AC8" s="98">
        <f t="shared" ref="AC8:AC31" si="16">ROUNDUP(Y8*2*AA8,-1)</f>
        <v>31640</v>
      </c>
      <c r="AD8" s="95">
        <f t="shared" ref="AD8:AD32" si="17">Y8+AB8+AC8</f>
        <v>126560</v>
      </c>
      <c r="AE8" s="177">
        <v>0</v>
      </c>
      <c r="AF8" s="105"/>
      <c r="AG8" s="105"/>
    </row>
    <row r="9" spans="1:33" s="79" customFormat="1" ht="20.100000000000001" customHeight="1">
      <c r="A9" s="158" t="s">
        <v>4</v>
      </c>
      <c r="B9" s="153">
        <v>2046975</v>
      </c>
      <c r="C9" s="153">
        <v>1023583</v>
      </c>
      <c r="D9" s="153">
        <v>511696</v>
      </c>
      <c r="E9" s="154">
        <v>511696</v>
      </c>
      <c r="F9" s="101">
        <f t="shared" si="2"/>
        <v>2039547</v>
      </c>
      <c r="G9" s="100">
        <f t="shared" si="7"/>
        <v>1019874</v>
      </c>
      <c r="H9" s="100">
        <f t="shared" si="8"/>
        <v>509850</v>
      </c>
      <c r="I9" s="102">
        <f t="shared" si="9"/>
        <v>509823</v>
      </c>
      <c r="J9" s="163">
        <f t="shared" si="4"/>
        <v>7428</v>
      </c>
      <c r="K9" s="153">
        <v>3709</v>
      </c>
      <c r="L9" s="153">
        <v>1846</v>
      </c>
      <c r="M9" s="153">
        <v>1873</v>
      </c>
      <c r="N9" s="138"/>
      <c r="O9" s="216">
        <v>304322</v>
      </c>
      <c r="P9" s="217">
        <f t="shared" si="1"/>
        <v>0</v>
      </c>
      <c r="Q9" s="166"/>
      <c r="R9" s="169">
        <f t="shared" si="10"/>
        <v>816018</v>
      </c>
      <c r="S9" s="166"/>
      <c r="T9" s="168">
        <f t="shared" si="11"/>
        <v>2351297</v>
      </c>
      <c r="U9" s="75">
        <f t="shared" si="12"/>
        <v>1839601</v>
      </c>
      <c r="V9" s="89">
        <f t="shared" si="13"/>
        <v>816018</v>
      </c>
      <c r="W9" s="1">
        <f t="shared" si="5"/>
        <v>1.2230901905402193E-2</v>
      </c>
      <c r="X9" s="79">
        <f t="shared" si="6"/>
        <v>2.1303531797408792E-2</v>
      </c>
      <c r="Y9" s="95">
        <f t="shared" si="14"/>
        <v>56270</v>
      </c>
      <c r="Z9" s="97">
        <v>0.25</v>
      </c>
      <c r="AA9" s="97">
        <v>0.25</v>
      </c>
      <c r="AB9" s="98">
        <v>28040</v>
      </c>
      <c r="AC9" s="98">
        <v>28040</v>
      </c>
      <c r="AD9" s="95">
        <f t="shared" si="17"/>
        <v>112350</v>
      </c>
      <c r="AE9" s="177">
        <v>0</v>
      </c>
      <c r="AF9" s="105"/>
      <c r="AG9" s="105"/>
    </row>
    <row r="10" spans="1:33" s="52" customFormat="1" ht="20.100000000000001" customHeight="1">
      <c r="A10" s="158" t="s">
        <v>5</v>
      </c>
      <c r="B10" s="153">
        <v>3323445</v>
      </c>
      <c r="C10" s="153">
        <v>1661717</v>
      </c>
      <c r="D10" s="153">
        <v>997037</v>
      </c>
      <c r="E10" s="154">
        <v>664691</v>
      </c>
      <c r="F10" s="103">
        <f t="shared" si="2"/>
        <v>3311392</v>
      </c>
      <c r="G10" s="100">
        <f t="shared" si="7"/>
        <v>1655696</v>
      </c>
      <c r="H10" s="100">
        <f t="shared" si="8"/>
        <v>993439</v>
      </c>
      <c r="I10" s="102">
        <f t="shared" si="9"/>
        <v>662257</v>
      </c>
      <c r="J10" s="163">
        <f t="shared" si="4"/>
        <v>12053</v>
      </c>
      <c r="K10" s="153">
        <v>6021</v>
      </c>
      <c r="L10" s="153">
        <v>3598</v>
      </c>
      <c r="M10" s="153">
        <v>2434</v>
      </c>
      <c r="N10" s="139"/>
      <c r="O10" s="216">
        <v>604857</v>
      </c>
      <c r="P10" s="217">
        <f t="shared" si="1"/>
        <v>0</v>
      </c>
      <c r="Q10" s="170"/>
      <c r="R10" s="169">
        <f t="shared" si="10"/>
        <v>1601894</v>
      </c>
      <c r="S10" s="170"/>
      <c r="T10" s="168">
        <f t="shared" si="11"/>
        <v>3928302</v>
      </c>
      <c r="U10" s="75">
        <f t="shared" si="12"/>
        <v>3263611</v>
      </c>
      <c r="V10" s="89">
        <f t="shared" si="13"/>
        <v>1601894</v>
      </c>
      <c r="W10" s="1">
        <f t="shared" si="5"/>
        <v>1.9856036491926247E-2</v>
      </c>
      <c r="X10" s="79">
        <f t="shared" si="6"/>
        <v>2.7673159228902098E-2</v>
      </c>
      <c r="Y10" s="95">
        <f t="shared" si="14"/>
        <v>91340</v>
      </c>
      <c r="Z10" s="97">
        <v>0.3</v>
      </c>
      <c r="AA10" s="97">
        <v>0.2</v>
      </c>
      <c r="AB10" s="98">
        <f t="shared" si="15"/>
        <v>54810</v>
      </c>
      <c r="AC10" s="98">
        <f t="shared" si="16"/>
        <v>36540</v>
      </c>
      <c r="AD10" s="95">
        <f t="shared" si="17"/>
        <v>182690</v>
      </c>
      <c r="AE10" s="177">
        <v>0</v>
      </c>
      <c r="AF10" s="106"/>
      <c r="AG10" s="106"/>
    </row>
    <row r="11" spans="1:33" s="52" customFormat="1" ht="20.100000000000001" customHeight="1">
      <c r="A11" s="158" t="s">
        <v>6</v>
      </c>
      <c r="B11" s="153">
        <v>4227780</v>
      </c>
      <c r="C11" s="153">
        <v>2113890</v>
      </c>
      <c r="D11" s="153">
        <v>1479723</v>
      </c>
      <c r="E11" s="154">
        <v>634167</v>
      </c>
      <c r="F11" s="103">
        <f t="shared" si="2"/>
        <v>4212459</v>
      </c>
      <c r="G11" s="100">
        <f t="shared" si="7"/>
        <v>2106230</v>
      </c>
      <c r="H11" s="100">
        <f t="shared" si="8"/>
        <v>1474384</v>
      </c>
      <c r="I11" s="102">
        <f t="shared" si="9"/>
        <v>631845</v>
      </c>
      <c r="J11" s="163">
        <f t="shared" si="4"/>
        <v>15321</v>
      </c>
      <c r="K11" s="153">
        <v>7660</v>
      </c>
      <c r="L11" s="153">
        <v>5339</v>
      </c>
      <c r="M11" s="153">
        <v>2322</v>
      </c>
      <c r="N11" s="139"/>
      <c r="O11" s="216">
        <v>652124</v>
      </c>
      <c r="P11" s="217">
        <f>AE11/1000</f>
        <v>31980.560000000001</v>
      </c>
      <c r="Q11" s="170"/>
      <c r="R11" s="169">
        <f t="shared" si="10"/>
        <v>2163827.56</v>
      </c>
      <c r="S11" s="170"/>
      <c r="T11" s="168">
        <f t="shared" si="11"/>
        <v>4911884.5599999996</v>
      </c>
      <c r="U11" s="75">
        <f t="shared" si="12"/>
        <v>4277717.5599999996</v>
      </c>
      <c r="V11" s="89">
        <f t="shared" si="13"/>
        <v>2163827.56</v>
      </c>
      <c r="W11" s="1">
        <f t="shared" si="5"/>
        <v>2.5259093299971627E-2</v>
      </c>
      <c r="X11" s="79">
        <f t="shared" si="6"/>
        <v>2.6402359345368408E-2</v>
      </c>
      <c r="Y11" s="95">
        <f t="shared" si="14"/>
        <v>116200</v>
      </c>
      <c r="Z11" s="97">
        <v>0.35</v>
      </c>
      <c r="AA11" s="97">
        <v>0.15</v>
      </c>
      <c r="AB11" s="98">
        <f t="shared" si="15"/>
        <v>81340</v>
      </c>
      <c r="AC11" s="98">
        <f t="shared" si="16"/>
        <v>34860</v>
      </c>
      <c r="AD11" s="95">
        <f t="shared" si="17"/>
        <v>232400</v>
      </c>
      <c r="AE11" s="178">
        <v>31980560</v>
      </c>
      <c r="AF11" s="106"/>
      <c r="AG11" s="106"/>
    </row>
    <row r="12" spans="1:33" s="52" customFormat="1" ht="20.100000000000001" customHeight="1">
      <c r="A12" s="158" t="s">
        <v>7</v>
      </c>
      <c r="B12" s="153">
        <v>4071422</v>
      </c>
      <c r="C12" s="153">
        <v>2035711</v>
      </c>
      <c r="D12" s="153">
        <v>1221427</v>
      </c>
      <c r="E12" s="154">
        <v>814284</v>
      </c>
      <c r="F12" s="103">
        <f t="shared" si="2"/>
        <v>4056658</v>
      </c>
      <c r="G12" s="100">
        <f t="shared" si="7"/>
        <v>2028335</v>
      </c>
      <c r="H12" s="100">
        <f t="shared" si="8"/>
        <v>1217020</v>
      </c>
      <c r="I12" s="102">
        <f t="shared" si="9"/>
        <v>811303</v>
      </c>
      <c r="J12" s="163">
        <f t="shared" si="4"/>
        <v>14764</v>
      </c>
      <c r="K12" s="153">
        <v>7376</v>
      </c>
      <c r="L12" s="153">
        <v>4407</v>
      </c>
      <c r="M12" s="153">
        <v>2981</v>
      </c>
      <c r="N12" s="139"/>
      <c r="O12" s="216">
        <v>695460</v>
      </c>
      <c r="P12" s="217">
        <f t="shared" ref="P12:P31" si="18">AE12/1000</f>
        <v>34372.559999999998</v>
      </c>
      <c r="Q12" s="170"/>
      <c r="R12" s="169">
        <f t="shared" si="10"/>
        <v>1951259.56</v>
      </c>
      <c r="S12" s="170"/>
      <c r="T12" s="168">
        <f t="shared" si="11"/>
        <v>4801254.5599999996</v>
      </c>
      <c r="U12" s="75">
        <f t="shared" si="12"/>
        <v>3986970.5599999996</v>
      </c>
      <c r="V12" s="89">
        <f t="shared" si="13"/>
        <v>1951259.56</v>
      </c>
      <c r="W12" s="1">
        <f t="shared" si="5"/>
        <v>2.4324932703739831E-2</v>
      </c>
      <c r="X12" s="79">
        <f t="shared" si="6"/>
        <v>3.3901215241040804E-2</v>
      </c>
      <c r="Y12" s="95">
        <f t="shared" si="14"/>
        <v>111900</v>
      </c>
      <c r="Z12" s="97">
        <v>0.3</v>
      </c>
      <c r="AA12" s="97">
        <v>0.2</v>
      </c>
      <c r="AB12" s="98">
        <f t="shared" si="15"/>
        <v>67140</v>
      </c>
      <c r="AC12" s="98">
        <f t="shared" si="16"/>
        <v>44760</v>
      </c>
      <c r="AD12" s="95">
        <f t="shared" si="17"/>
        <v>223800</v>
      </c>
      <c r="AE12" s="178">
        <v>34372560</v>
      </c>
      <c r="AF12" s="106"/>
      <c r="AG12" s="106"/>
    </row>
    <row r="13" spans="1:33" s="52" customFormat="1" ht="20.100000000000001" customHeight="1">
      <c r="A13" s="158" t="s">
        <v>8</v>
      </c>
      <c r="B13" s="153">
        <v>7002425</v>
      </c>
      <c r="C13" s="153">
        <v>3501208</v>
      </c>
      <c r="D13" s="153">
        <v>2625909</v>
      </c>
      <c r="E13" s="154">
        <v>875308</v>
      </c>
      <c r="F13" s="103">
        <f t="shared" si="2"/>
        <v>6977058</v>
      </c>
      <c r="G13" s="100">
        <f t="shared" si="7"/>
        <v>3488521</v>
      </c>
      <c r="H13" s="100">
        <f t="shared" si="8"/>
        <v>2616434</v>
      </c>
      <c r="I13" s="102">
        <f t="shared" si="9"/>
        <v>872103</v>
      </c>
      <c r="J13" s="163">
        <f t="shared" si="4"/>
        <v>25367</v>
      </c>
      <c r="K13" s="153">
        <v>12687</v>
      </c>
      <c r="L13" s="153">
        <v>9475</v>
      </c>
      <c r="M13" s="153">
        <v>3205</v>
      </c>
      <c r="N13" s="139"/>
      <c r="O13" s="216">
        <v>1113978</v>
      </c>
      <c r="P13" s="217">
        <f t="shared" si="18"/>
        <v>34372.559999999998</v>
      </c>
      <c r="Q13" s="170"/>
      <c r="R13" s="169">
        <f t="shared" si="10"/>
        <v>3774259.56</v>
      </c>
      <c r="S13" s="170"/>
      <c r="T13" s="168">
        <f t="shared" si="11"/>
        <v>8150775.5599999996</v>
      </c>
      <c r="U13" s="75">
        <f t="shared" si="12"/>
        <v>7275467.5599999996</v>
      </c>
      <c r="V13" s="89">
        <f t="shared" si="13"/>
        <v>3774259.56</v>
      </c>
      <c r="W13" s="1">
        <f t="shared" si="5"/>
        <v>4.1836303451147458E-2</v>
      </c>
      <c r="X13" s="79">
        <f t="shared" si="6"/>
        <v>3.6441812140910863E-2</v>
      </c>
      <c r="Y13" s="95">
        <f t="shared" si="14"/>
        <v>192450</v>
      </c>
      <c r="Z13" s="97">
        <v>0.375</v>
      </c>
      <c r="AA13" s="97">
        <v>0.125</v>
      </c>
      <c r="AB13" s="98">
        <f t="shared" si="15"/>
        <v>144340</v>
      </c>
      <c r="AC13" s="98">
        <f t="shared" si="16"/>
        <v>48120</v>
      </c>
      <c r="AD13" s="95">
        <f t="shared" si="17"/>
        <v>384910</v>
      </c>
      <c r="AE13" s="178">
        <v>34372560</v>
      </c>
      <c r="AF13" s="106"/>
      <c r="AG13" s="106"/>
    </row>
    <row r="14" spans="1:33" s="52" customFormat="1" ht="20.100000000000001" customHeight="1">
      <c r="A14" s="158" t="s">
        <v>9</v>
      </c>
      <c r="B14" s="153">
        <v>5775676</v>
      </c>
      <c r="C14" s="153">
        <v>2887833</v>
      </c>
      <c r="D14" s="153">
        <v>2165880</v>
      </c>
      <c r="E14" s="154">
        <v>721963</v>
      </c>
      <c r="F14" s="103">
        <f t="shared" si="2"/>
        <v>5754754</v>
      </c>
      <c r="G14" s="100">
        <f t="shared" si="7"/>
        <v>2877369</v>
      </c>
      <c r="H14" s="100">
        <f t="shared" si="8"/>
        <v>2158065</v>
      </c>
      <c r="I14" s="102">
        <f t="shared" si="9"/>
        <v>719320</v>
      </c>
      <c r="J14" s="163">
        <f t="shared" si="4"/>
        <v>20922</v>
      </c>
      <c r="K14" s="153">
        <v>10464</v>
      </c>
      <c r="L14" s="153">
        <v>7815</v>
      </c>
      <c r="M14" s="153">
        <v>2643</v>
      </c>
      <c r="N14" s="139"/>
      <c r="O14" s="216">
        <v>1164026</v>
      </c>
      <c r="P14" s="217">
        <f t="shared" si="18"/>
        <v>27412.560000000001</v>
      </c>
      <c r="Q14" s="170"/>
      <c r="R14" s="169">
        <f t="shared" si="10"/>
        <v>3357318.56</v>
      </c>
      <c r="S14" s="170"/>
      <c r="T14" s="168">
        <f t="shared" si="11"/>
        <v>6967114.5599999996</v>
      </c>
      <c r="U14" s="75">
        <f t="shared" si="12"/>
        <v>6245151.5599999996</v>
      </c>
      <c r="V14" s="89">
        <f t="shared" si="13"/>
        <v>3357318.56</v>
      </c>
      <c r="W14" s="1">
        <f t="shared" si="5"/>
        <v>3.4507025362589108E-2</v>
      </c>
      <c r="X14" s="79">
        <f t="shared" si="6"/>
        <v>3.0057601348923237E-2</v>
      </c>
      <c r="Y14" s="95">
        <f t="shared" si="14"/>
        <v>158740</v>
      </c>
      <c r="Z14" s="97">
        <v>0.375</v>
      </c>
      <c r="AA14" s="97">
        <v>0.125</v>
      </c>
      <c r="AB14" s="98">
        <f t="shared" si="15"/>
        <v>119060</v>
      </c>
      <c r="AC14" s="98">
        <f t="shared" si="16"/>
        <v>39690</v>
      </c>
      <c r="AD14" s="95">
        <f t="shared" si="17"/>
        <v>317490</v>
      </c>
      <c r="AE14" s="178">
        <v>27412560</v>
      </c>
      <c r="AF14" s="106"/>
      <c r="AG14" s="106"/>
    </row>
    <row r="15" spans="1:33" s="52" customFormat="1" ht="20.100000000000001" customHeight="1">
      <c r="A15" s="158" t="s">
        <v>10</v>
      </c>
      <c r="B15" s="153">
        <v>7619379</v>
      </c>
      <c r="C15" s="153">
        <v>3809684</v>
      </c>
      <c r="D15" s="153">
        <v>3047750</v>
      </c>
      <c r="E15" s="154">
        <v>761945</v>
      </c>
      <c r="F15" s="103">
        <f t="shared" si="2"/>
        <v>7591788</v>
      </c>
      <c r="G15" s="100">
        <f t="shared" si="7"/>
        <v>3795880</v>
      </c>
      <c r="H15" s="100">
        <f t="shared" si="8"/>
        <v>3036753</v>
      </c>
      <c r="I15" s="102">
        <f t="shared" si="9"/>
        <v>759155</v>
      </c>
      <c r="J15" s="163">
        <f t="shared" si="4"/>
        <v>27591</v>
      </c>
      <c r="K15" s="153">
        <v>13804</v>
      </c>
      <c r="L15" s="153">
        <v>10997</v>
      </c>
      <c r="M15" s="153">
        <v>2790</v>
      </c>
      <c r="N15" s="139"/>
      <c r="O15" s="216">
        <v>1224769</v>
      </c>
      <c r="P15" s="217">
        <f t="shared" si="18"/>
        <v>24155.9</v>
      </c>
      <c r="Q15" s="170"/>
      <c r="R15" s="169">
        <f t="shared" si="10"/>
        <v>4296674.9000000004</v>
      </c>
      <c r="S15" s="170"/>
      <c r="T15" s="168">
        <f t="shared" si="11"/>
        <v>8868303.9000000004</v>
      </c>
      <c r="U15" s="75">
        <f t="shared" si="12"/>
        <v>8106358.9000000004</v>
      </c>
      <c r="V15" s="89">
        <f t="shared" si="13"/>
        <v>4296674.9000000004</v>
      </c>
      <c r="W15" s="1">
        <f t="shared" si="5"/>
        <v>4.5522325232997485E-2</v>
      </c>
      <c r="X15" s="79">
        <f t="shared" si="6"/>
        <v>3.1722151965803566E-2</v>
      </c>
      <c r="Y15" s="95">
        <f t="shared" si="14"/>
        <v>209410</v>
      </c>
      <c r="Z15" s="97">
        <v>0.4</v>
      </c>
      <c r="AA15" s="97">
        <v>0.1</v>
      </c>
      <c r="AB15" s="98">
        <f t="shared" si="15"/>
        <v>167530</v>
      </c>
      <c r="AC15" s="98">
        <f t="shared" si="16"/>
        <v>41890</v>
      </c>
      <c r="AD15" s="95">
        <f t="shared" si="17"/>
        <v>418830</v>
      </c>
      <c r="AE15" s="178">
        <v>24155900</v>
      </c>
      <c r="AF15" s="106"/>
      <c r="AG15" s="106"/>
    </row>
    <row r="16" spans="1:33" s="52" customFormat="1" ht="20.100000000000001" customHeight="1">
      <c r="A16" s="158" t="s">
        <v>11</v>
      </c>
      <c r="B16" s="153">
        <v>6336958</v>
      </c>
      <c r="C16" s="153">
        <v>3168479</v>
      </c>
      <c r="D16" s="153">
        <v>2376359</v>
      </c>
      <c r="E16" s="154">
        <v>792120</v>
      </c>
      <c r="F16" s="103">
        <f t="shared" si="2"/>
        <v>6314002</v>
      </c>
      <c r="G16" s="100">
        <f t="shared" si="7"/>
        <v>3156998</v>
      </c>
      <c r="H16" s="100">
        <f t="shared" si="8"/>
        <v>2367784</v>
      </c>
      <c r="I16" s="102">
        <f t="shared" si="9"/>
        <v>789220</v>
      </c>
      <c r="J16" s="163">
        <f t="shared" si="4"/>
        <v>22956</v>
      </c>
      <c r="K16" s="153">
        <v>11481</v>
      </c>
      <c r="L16" s="153">
        <v>8575</v>
      </c>
      <c r="M16" s="153">
        <v>2900</v>
      </c>
      <c r="N16" s="139"/>
      <c r="O16" s="216">
        <v>1178151</v>
      </c>
      <c r="P16" s="217">
        <f t="shared" si="18"/>
        <v>0</v>
      </c>
      <c r="Q16" s="170"/>
      <c r="R16" s="169">
        <f t="shared" si="10"/>
        <v>3554510</v>
      </c>
      <c r="S16" s="170"/>
      <c r="T16" s="168">
        <f t="shared" si="11"/>
        <v>7515109</v>
      </c>
      <c r="U16" s="75">
        <f t="shared" si="12"/>
        <v>6722989</v>
      </c>
      <c r="V16" s="89">
        <f t="shared" si="13"/>
        <v>3554510</v>
      </c>
      <c r="W16" s="1">
        <f t="shared" si="5"/>
        <v>3.786049340756889E-2</v>
      </c>
      <c r="X16" s="79">
        <f t="shared" si="6"/>
        <v>3.297845206110938E-2</v>
      </c>
      <c r="Y16" s="95">
        <f t="shared" si="14"/>
        <v>174160</v>
      </c>
      <c r="Z16" s="97">
        <v>0.375</v>
      </c>
      <c r="AA16" s="97">
        <v>0.125</v>
      </c>
      <c r="AB16" s="98">
        <f t="shared" si="15"/>
        <v>130620</v>
      </c>
      <c r="AC16" s="98">
        <f t="shared" si="16"/>
        <v>43540</v>
      </c>
      <c r="AD16" s="95">
        <f t="shared" si="17"/>
        <v>348320</v>
      </c>
      <c r="AE16" s="177">
        <v>0</v>
      </c>
      <c r="AF16" s="106"/>
      <c r="AG16" s="106"/>
    </row>
    <row r="17" spans="1:33" s="52" customFormat="1" ht="20.100000000000001" customHeight="1">
      <c r="A17" s="158" t="s">
        <v>12</v>
      </c>
      <c r="B17" s="153">
        <v>15458024</v>
      </c>
      <c r="C17" s="153">
        <v>7729007</v>
      </c>
      <c r="D17" s="153">
        <v>6569663</v>
      </c>
      <c r="E17" s="154">
        <v>1159354</v>
      </c>
      <c r="F17" s="103">
        <f t="shared" si="2"/>
        <v>15402068</v>
      </c>
      <c r="G17" s="100">
        <f t="shared" si="7"/>
        <v>7701001</v>
      </c>
      <c r="H17" s="100">
        <f t="shared" si="8"/>
        <v>6545958</v>
      </c>
      <c r="I17" s="102">
        <f t="shared" si="9"/>
        <v>1155109</v>
      </c>
      <c r="J17" s="163">
        <f t="shared" si="4"/>
        <v>55956</v>
      </c>
      <c r="K17" s="153">
        <v>28006</v>
      </c>
      <c r="L17" s="153">
        <v>23705</v>
      </c>
      <c r="M17" s="153">
        <v>4245</v>
      </c>
      <c r="N17" s="139"/>
      <c r="O17" s="216">
        <v>2777000</v>
      </c>
      <c r="P17" s="217">
        <f t="shared" si="18"/>
        <v>34372.559999999998</v>
      </c>
      <c r="Q17" s="170"/>
      <c r="R17" s="169">
        <f t="shared" si="10"/>
        <v>9381035.5600000005</v>
      </c>
      <c r="S17" s="170"/>
      <c r="T17" s="168">
        <f t="shared" si="11"/>
        <v>18269396.559999999</v>
      </c>
      <c r="U17" s="75">
        <f t="shared" si="12"/>
        <v>17110042.559999999</v>
      </c>
      <c r="V17" s="89">
        <f t="shared" si="13"/>
        <v>9381035.5600000005</v>
      </c>
      <c r="W17" s="1">
        <f t="shared" si="5"/>
        <v>9.2354729902325378E-2</v>
      </c>
      <c r="X17" s="79">
        <f t="shared" si="6"/>
        <v>4.8267538559408012E-2</v>
      </c>
      <c r="Y17" s="95">
        <v>424710</v>
      </c>
      <c r="Z17" s="97">
        <v>0.42499999999999999</v>
      </c>
      <c r="AA17" s="97">
        <v>7.4999999999999997E-2</v>
      </c>
      <c r="AB17" s="98">
        <f t="shared" si="15"/>
        <v>361010</v>
      </c>
      <c r="AC17" s="98">
        <f t="shared" si="16"/>
        <v>63710</v>
      </c>
      <c r="AD17" s="95">
        <f t="shared" si="17"/>
        <v>849430</v>
      </c>
      <c r="AE17" s="178">
        <v>34372560</v>
      </c>
      <c r="AF17" s="106"/>
      <c r="AG17" s="106"/>
    </row>
    <row r="18" spans="1:33" s="52" customFormat="1" ht="20.100000000000001" customHeight="1">
      <c r="A18" s="158" t="s">
        <v>13</v>
      </c>
      <c r="B18" s="153">
        <v>8609179</v>
      </c>
      <c r="C18" s="153">
        <v>4304585</v>
      </c>
      <c r="D18" s="153">
        <v>3443670</v>
      </c>
      <c r="E18" s="154">
        <v>860924</v>
      </c>
      <c r="F18" s="103">
        <f t="shared" si="2"/>
        <v>8578003</v>
      </c>
      <c r="G18" s="100">
        <f t="shared" si="7"/>
        <v>4288987</v>
      </c>
      <c r="H18" s="100">
        <f t="shared" si="8"/>
        <v>3431244</v>
      </c>
      <c r="I18" s="102">
        <f t="shared" si="9"/>
        <v>857772</v>
      </c>
      <c r="J18" s="163">
        <f t="shared" si="4"/>
        <v>31176</v>
      </c>
      <c r="K18" s="153">
        <v>15598</v>
      </c>
      <c r="L18" s="153">
        <v>12426</v>
      </c>
      <c r="M18" s="153">
        <v>3152</v>
      </c>
      <c r="N18" s="139"/>
      <c r="O18" s="216">
        <v>1187495</v>
      </c>
      <c r="P18" s="217">
        <f t="shared" si="18"/>
        <v>34372.559999999998</v>
      </c>
      <c r="Q18" s="170"/>
      <c r="R18" s="169">
        <f t="shared" si="10"/>
        <v>4665537.5599999996</v>
      </c>
      <c r="S18" s="170"/>
      <c r="T18" s="168">
        <f t="shared" si="11"/>
        <v>9831046.5600000005</v>
      </c>
      <c r="U18" s="75">
        <f t="shared" si="12"/>
        <v>8970122.5600000005</v>
      </c>
      <c r="V18" s="89">
        <f t="shared" si="13"/>
        <v>4665537.5599999996</v>
      </c>
      <c r="W18" s="1">
        <f t="shared" si="5"/>
        <v>5.1435941371723602E-2</v>
      </c>
      <c r="X18" s="79">
        <f t="shared" si="6"/>
        <v>3.5842975065712872E-2</v>
      </c>
      <c r="Y18" s="95">
        <f t="shared" si="14"/>
        <v>236610</v>
      </c>
      <c r="Z18" s="97">
        <v>0.4</v>
      </c>
      <c r="AA18" s="97">
        <v>0.1</v>
      </c>
      <c r="AB18" s="98">
        <f t="shared" si="15"/>
        <v>189290</v>
      </c>
      <c r="AC18" s="98">
        <f t="shared" si="16"/>
        <v>47330</v>
      </c>
      <c r="AD18" s="95">
        <f t="shared" si="17"/>
        <v>473230</v>
      </c>
      <c r="AE18" s="178">
        <v>34372560</v>
      </c>
      <c r="AF18" s="106"/>
      <c r="AG18" s="106"/>
    </row>
    <row r="19" spans="1:33" s="52" customFormat="1" ht="20.100000000000001" customHeight="1">
      <c r="A19" s="158" t="s">
        <v>14</v>
      </c>
      <c r="B19" s="153">
        <v>4931362</v>
      </c>
      <c r="C19" s="153">
        <v>2465676</v>
      </c>
      <c r="D19" s="153">
        <v>1725982</v>
      </c>
      <c r="E19" s="154">
        <v>739704</v>
      </c>
      <c r="F19" s="103">
        <f t="shared" si="2"/>
        <v>4913492</v>
      </c>
      <c r="G19" s="100">
        <f t="shared" si="7"/>
        <v>2456742</v>
      </c>
      <c r="H19" s="100">
        <f t="shared" si="8"/>
        <v>1719754</v>
      </c>
      <c r="I19" s="102">
        <f t="shared" si="9"/>
        <v>736996</v>
      </c>
      <c r="J19" s="163">
        <f t="shared" si="4"/>
        <v>17870</v>
      </c>
      <c r="K19" s="153">
        <v>8934</v>
      </c>
      <c r="L19" s="153">
        <v>6228</v>
      </c>
      <c r="M19" s="153">
        <v>2708</v>
      </c>
      <c r="N19" s="139"/>
      <c r="O19" s="216">
        <v>831876</v>
      </c>
      <c r="P19" s="217">
        <f t="shared" si="18"/>
        <v>20666.28</v>
      </c>
      <c r="Q19" s="170"/>
      <c r="R19" s="169">
        <f t="shared" si="10"/>
        <v>2578524.2799999998</v>
      </c>
      <c r="S19" s="170"/>
      <c r="T19" s="168">
        <f t="shared" si="11"/>
        <v>5783904.2800000003</v>
      </c>
      <c r="U19" s="75">
        <f t="shared" si="12"/>
        <v>5044200.28</v>
      </c>
      <c r="V19" s="89">
        <f t="shared" si="13"/>
        <v>2578524.2799999998</v>
      </c>
      <c r="W19" s="1">
        <f t="shared" si="5"/>
        <v>2.9462630098307827E-2</v>
      </c>
      <c r="X19" s="79">
        <f t="shared" si="6"/>
        <v>3.0796213039747306E-2</v>
      </c>
      <c r="Y19" s="95">
        <f t="shared" si="14"/>
        <v>135530</v>
      </c>
      <c r="Z19" s="97">
        <v>0.35</v>
      </c>
      <c r="AA19" s="97">
        <v>0.15</v>
      </c>
      <c r="AB19" s="98">
        <f t="shared" si="15"/>
        <v>94880</v>
      </c>
      <c r="AC19" s="98">
        <f t="shared" si="16"/>
        <v>40660</v>
      </c>
      <c r="AD19" s="95">
        <f t="shared" si="17"/>
        <v>271070</v>
      </c>
      <c r="AE19" s="178">
        <v>20666280</v>
      </c>
      <c r="AF19" s="106"/>
      <c r="AG19" s="106"/>
    </row>
    <row r="20" spans="1:33" s="52" customFormat="1" ht="20.100000000000001" customHeight="1">
      <c r="A20" s="158" t="s">
        <v>15</v>
      </c>
      <c r="B20" s="153">
        <v>6481082</v>
      </c>
      <c r="C20" s="153">
        <v>3240536</v>
      </c>
      <c r="D20" s="153">
        <v>2106351</v>
      </c>
      <c r="E20" s="154">
        <v>1134195</v>
      </c>
      <c r="F20" s="103">
        <f t="shared" si="2"/>
        <v>6457587</v>
      </c>
      <c r="G20" s="100">
        <f t="shared" si="7"/>
        <v>3228794</v>
      </c>
      <c r="H20" s="100">
        <f t="shared" si="8"/>
        <v>2098751</v>
      </c>
      <c r="I20" s="102">
        <f t="shared" si="9"/>
        <v>1130042</v>
      </c>
      <c r="J20" s="163">
        <f t="shared" si="4"/>
        <v>23495</v>
      </c>
      <c r="K20" s="153">
        <v>11742</v>
      </c>
      <c r="L20" s="153">
        <v>7600</v>
      </c>
      <c r="M20" s="153">
        <v>4153</v>
      </c>
      <c r="N20" s="139"/>
      <c r="O20" s="216">
        <v>986902</v>
      </c>
      <c r="P20" s="217">
        <f t="shared" si="18"/>
        <v>31980.560000000001</v>
      </c>
      <c r="Q20" s="170"/>
      <c r="R20" s="169">
        <f t="shared" si="10"/>
        <v>3125233.56</v>
      </c>
      <c r="S20" s="170"/>
      <c r="T20" s="168">
        <f t="shared" si="11"/>
        <v>7499964.5599999996</v>
      </c>
      <c r="U20" s="75">
        <f t="shared" si="12"/>
        <v>6365769.5599999996</v>
      </c>
      <c r="V20" s="89">
        <f t="shared" si="13"/>
        <v>3125233.56</v>
      </c>
      <c r="W20" s="1">
        <f t="shared" si="5"/>
        <v>3.8721511369788006E-2</v>
      </c>
      <c r="X20" s="79">
        <f t="shared" si="6"/>
        <v>4.7220085557943492E-2</v>
      </c>
      <c r="Y20" s="95">
        <f t="shared" si="14"/>
        <v>178120</v>
      </c>
      <c r="Z20" s="97">
        <v>0.32500000000000001</v>
      </c>
      <c r="AA20" s="97">
        <v>0.17499999999999999</v>
      </c>
      <c r="AB20" s="98">
        <f t="shared" si="15"/>
        <v>115780</v>
      </c>
      <c r="AC20" s="98">
        <f t="shared" si="16"/>
        <v>62350</v>
      </c>
      <c r="AD20" s="95">
        <f t="shared" si="17"/>
        <v>356250</v>
      </c>
      <c r="AE20" s="178">
        <v>31980560</v>
      </c>
      <c r="AF20" s="106"/>
      <c r="AG20" s="106"/>
    </row>
    <row r="21" spans="1:33" s="52" customFormat="1" ht="20.100000000000001" customHeight="1">
      <c r="A21" s="158" t="s">
        <v>16</v>
      </c>
      <c r="B21" s="153">
        <v>7259462</v>
      </c>
      <c r="C21" s="153">
        <v>3629726</v>
      </c>
      <c r="D21" s="153">
        <v>2903785</v>
      </c>
      <c r="E21" s="154">
        <v>725951</v>
      </c>
      <c r="F21" s="103">
        <f t="shared" si="2"/>
        <v>7233174</v>
      </c>
      <c r="G21" s="100">
        <f t="shared" si="7"/>
        <v>3616574</v>
      </c>
      <c r="H21" s="100">
        <f t="shared" si="8"/>
        <v>2893307</v>
      </c>
      <c r="I21" s="102">
        <f t="shared" si="9"/>
        <v>723293</v>
      </c>
      <c r="J21" s="163">
        <f t="shared" si="4"/>
        <v>26288</v>
      </c>
      <c r="K21" s="153">
        <v>13152</v>
      </c>
      <c r="L21" s="153">
        <v>10478</v>
      </c>
      <c r="M21" s="153">
        <v>2658</v>
      </c>
      <c r="N21" s="139"/>
      <c r="O21" s="216">
        <v>1280317</v>
      </c>
      <c r="P21" s="217">
        <f t="shared" si="18"/>
        <v>39648.839999999997</v>
      </c>
      <c r="Q21" s="170"/>
      <c r="R21" s="169">
        <f t="shared" si="10"/>
        <v>4223750.84</v>
      </c>
      <c r="S21" s="170"/>
      <c r="T21" s="168">
        <f t="shared" si="11"/>
        <v>8579427.8399999999</v>
      </c>
      <c r="U21" s="75">
        <f t="shared" si="12"/>
        <v>7853476.8399999999</v>
      </c>
      <c r="V21" s="89">
        <f t="shared" si="13"/>
        <v>4223750.84</v>
      </c>
      <c r="W21" s="1">
        <f t="shared" si="5"/>
        <v>4.3371986958808666E-2</v>
      </c>
      <c r="X21" s="79">
        <f t="shared" si="6"/>
        <v>3.0223617656212443E-2</v>
      </c>
      <c r="Y21" s="95">
        <f t="shared" si="14"/>
        <v>199520</v>
      </c>
      <c r="Z21" s="97">
        <v>0.4</v>
      </c>
      <c r="AA21" s="97">
        <v>0.1</v>
      </c>
      <c r="AB21" s="98">
        <f t="shared" si="15"/>
        <v>159620</v>
      </c>
      <c r="AC21" s="98">
        <f t="shared" si="16"/>
        <v>39910</v>
      </c>
      <c r="AD21" s="95">
        <f t="shared" si="17"/>
        <v>399050</v>
      </c>
      <c r="AE21" s="178">
        <v>39648840</v>
      </c>
      <c r="AF21" s="106"/>
      <c r="AG21" s="106"/>
    </row>
    <row r="22" spans="1:33" s="52" customFormat="1" ht="20.100000000000001" customHeight="1">
      <c r="A22" s="158" t="s">
        <v>17</v>
      </c>
      <c r="B22" s="153">
        <v>14556870</v>
      </c>
      <c r="C22" s="153">
        <v>7278430</v>
      </c>
      <c r="D22" s="153">
        <v>5458830</v>
      </c>
      <c r="E22" s="154">
        <v>1819610</v>
      </c>
      <c r="F22" s="103">
        <f t="shared" si="2"/>
        <v>14504138</v>
      </c>
      <c r="G22" s="100">
        <f t="shared" si="7"/>
        <v>7252057</v>
      </c>
      <c r="H22" s="100">
        <f t="shared" si="8"/>
        <v>5439133</v>
      </c>
      <c r="I22" s="102">
        <f t="shared" si="9"/>
        <v>1812948</v>
      </c>
      <c r="J22" s="163">
        <f t="shared" si="4"/>
        <v>52732</v>
      </c>
      <c r="K22" s="153">
        <v>26373</v>
      </c>
      <c r="L22" s="153">
        <v>19697</v>
      </c>
      <c r="M22" s="153">
        <v>6662</v>
      </c>
      <c r="N22" s="139"/>
      <c r="O22" s="216">
        <v>1864498</v>
      </c>
      <c r="P22" s="217">
        <f t="shared" si="18"/>
        <v>34372.559999999998</v>
      </c>
      <c r="Q22" s="170"/>
      <c r="R22" s="169">
        <f t="shared" si="10"/>
        <v>7357700.5599999996</v>
      </c>
      <c r="S22" s="170"/>
      <c r="T22" s="168">
        <f t="shared" si="11"/>
        <v>16455740.560000001</v>
      </c>
      <c r="U22" s="75">
        <f t="shared" si="12"/>
        <v>14636130.560000001</v>
      </c>
      <c r="V22" s="89">
        <f t="shared" si="13"/>
        <v>7357700.5599999996</v>
      </c>
      <c r="W22" s="1">
        <f t="shared" si="5"/>
        <v>8.6970741267436286E-2</v>
      </c>
      <c r="X22" s="79">
        <f t="shared" si="6"/>
        <v>7.5756086651737317E-2</v>
      </c>
      <c r="Y22" s="95">
        <f t="shared" si="14"/>
        <v>400070</v>
      </c>
      <c r="Z22" s="97">
        <v>0.375</v>
      </c>
      <c r="AA22" s="97">
        <v>0.125</v>
      </c>
      <c r="AB22" s="98">
        <f t="shared" si="15"/>
        <v>300060</v>
      </c>
      <c r="AC22" s="98">
        <f t="shared" si="16"/>
        <v>100020</v>
      </c>
      <c r="AD22" s="95">
        <f t="shared" si="17"/>
        <v>800150</v>
      </c>
      <c r="AE22" s="178">
        <v>34372560</v>
      </c>
      <c r="AF22" s="106"/>
      <c r="AG22" s="106"/>
    </row>
    <row r="23" spans="1:33" s="52" customFormat="1" ht="20.100000000000001" customHeight="1">
      <c r="A23" s="158" t="s">
        <v>18</v>
      </c>
      <c r="B23" s="153">
        <v>7524147</v>
      </c>
      <c r="C23" s="153">
        <v>3762068</v>
      </c>
      <c r="D23" s="153">
        <v>3009663</v>
      </c>
      <c r="E23" s="154">
        <v>752416</v>
      </c>
      <c r="F23" s="103">
        <f t="shared" si="2"/>
        <v>7496900</v>
      </c>
      <c r="G23" s="100">
        <f t="shared" si="7"/>
        <v>3748436</v>
      </c>
      <c r="H23" s="100">
        <f t="shared" si="8"/>
        <v>2998803</v>
      </c>
      <c r="I23" s="102">
        <f t="shared" si="9"/>
        <v>749661</v>
      </c>
      <c r="J23" s="163">
        <f t="shared" si="4"/>
        <v>27247</v>
      </c>
      <c r="K23" s="153">
        <v>13632</v>
      </c>
      <c r="L23" s="153">
        <v>10860</v>
      </c>
      <c r="M23" s="153">
        <v>2755</v>
      </c>
      <c r="N23" s="139"/>
      <c r="O23" s="216">
        <v>874868</v>
      </c>
      <c r="P23" s="217">
        <f t="shared" si="18"/>
        <v>34372.559999999998</v>
      </c>
      <c r="Q23" s="170"/>
      <c r="R23" s="169">
        <f t="shared" si="10"/>
        <v>3918903.56</v>
      </c>
      <c r="S23" s="170"/>
      <c r="T23" s="168">
        <f t="shared" si="11"/>
        <v>8433387.5600000005</v>
      </c>
      <c r="U23" s="75">
        <f t="shared" si="12"/>
        <v>7680971.5600000005</v>
      </c>
      <c r="V23" s="89">
        <f t="shared" si="13"/>
        <v>3918903.56</v>
      </c>
      <c r="W23" s="1">
        <f t="shared" si="5"/>
        <v>4.4953350134112821E-2</v>
      </c>
      <c r="X23" s="79">
        <f t="shared" si="6"/>
        <v>3.1325434416998199E-2</v>
      </c>
      <c r="Y23" s="95">
        <f t="shared" si="14"/>
        <v>206790</v>
      </c>
      <c r="Z23" s="97">
        <v>0.4</v>
      </c>
      <c r="AA23" s="97">
        <v>0.1</v>
      </c>
      <c r="AB23" s="98">
        <f t="shared" si="15"/>
        <v>165440</v>
      </c>
      <c r="AC23" s="98">
        <f t="shared" si="16"/>
        <v>41360</v>
      </c>
      <c r="AD23" s="95">
        <f t="shared" si="17"/>
        <v>413590</v>
      </c>
      <c r="AE23" s="178">
        <v>34372560</v>
      </c>
      <c r="AF23" s="106"/>
      <c r="AG23" s="106"/>
    </row>
    <row r="24" spans="1:33" s="52" customFormat="1" ht="20.100000000000001" customHeight="1">
      <c r="A24" s="158" t="s">
        <v>19</v>
      </c>
      <c r="B24" s="153">
        <v>3792156</v>
      </c>
      <c r="C24" s="153">
        <v>1896073</v>
      </c>
      <c r="D24" s="153">
        <v>1137652</v>
      </c>
      <c r="E24" s="154">
        <v>758431</v>
      </c>
      <c r="F24" s="103">
        <f t="shared" si="2"/>
        <v>3778404</v>
      </c>
      <c r="G24" s="100">
        <f t="shared" si="7"/>
        <v>1889203</v>
      </c>
      <c r="H24" s="100">
        <f t="shared" si="8"/>
        <v>1133547</v>
      </c>
      <c r="I24" s="102">
        <f t="shared" si="9"/>
        <v>755654</v>
      </c>
      <c r="J24" s="163">
        <f t="shared" si="4"/>
        <v>13752</v>
      </c>
      <c r="K24" s="153">
        <v>6870</v>
      </c>
      <c r="L24" s="153">
        <v>4105</v>
      </c>
      <c r="M24" s="153">
        <v>2777</v>
      </c>
      <c r="N24" s="139"/>
      <c r="O24" s="216">
        <v>608674</v>
      </c>
      <c r="P24" s="217">
        <f t="shared" si="18"/>
        <v>22843.8</v>
      </c>
      <c r="Q24" s="170"/>
      <c r="R24" s="169">
        <f t="shared" si="10"/>
        <v>1769169.8</v>
      </c>
      <c r="S24" s="170"/>
      <c r="T24" s="168">
        <f t="shared" si="11"/>
        <v>4423673.8</v>
      </c>
      <c r="U24" s="75">
        <f t="shared" si="12"/>
        <v>3665242.8</v>
      </c>
      <c r="V24" s="89">
        <f t="shared" si="13"/>
        <v>1769169.8</v>
      </c>
      <c r="W24" s="1">
        <f t="shared" si="5"/>
        <v>2.2656383604633061E-2</v>
      </c>
      <c r="X24" s="79">
        <f t="shared" si="6"/>
        <v>3.1575858713394932E-2</v>
      </c>
      <c r="Y24" s="95">
        <f t="shared" si="14"/>
        <v>104220</v>
      </c>
      <c r="Z24" s="97">
        <v>0.3</v>
      </c>
      <c r="AA24" s="97">
        <v>0.2</v>
      </c>
      <c r="AB24" s="98">
        <f t="shared" si="15"/>
        <v>62540</v>
      </c>
      <c r="AC24" s="98">
        <f t="shared" si="16"/>
        <v>41690</v>
      </c>
      <c r="AD24" s="95">
        <f t="shared" si="17"/>
        <v>208450</v>
      </c>
      <c r="AE24" s="178">
        <v>22843800</v>
      </c>
      <c r="AF24" s="106"/>
      <c r="AG24" s="106"/>
    </row>
    <row r="25" spans="1:33" s="52" customFormat="1" ht="20.100000000000001" customHeight="1">
      <c r="A25" s="158" t="s">
        <v>20</v>
      </c>
      <c r="B25" s="153">
        <v>4196179</v>
      </c>
      <c r="C25" s="153">
        <v>2098085</v>
      </c>
      <c r="D25" s="153">
        <v>1049048</v>
      </c>
      <c r="E25" s="154">
        <v>1049046</v>
      </c>
      <c r="F25" s="103">
        <f t="shared" si="2"/>
        <v>4180951</v>
      </c>
      <c r="G25" s="100">
        <f t="shared" si="7"/>
        <v>2090483</v>
      </c>
      <c r="H25" s="100">
        <f t="shared" si="8"/>
        <v>1045263</v>
      </c>
      <c r="I25" s="102">
        <f t="shared" si="9"/>
        <v>1045205</v>
      </c>
      <c r="J25" s="163">
        <f t="shared" si="4"/>
        <v>15228</v>
      </c>
      <c r="K25" s="153">
        <v>7602</v>
      </c>
      <c r="L25" s="153">
        <v>3785</v>
      </c>
      <c r="M25" s="153">
        <v>3841</v>
      </c>
      <c r="N25" s="139"/>
      <c r="O25" s="216">
        <v>613292</v>
      </c>
      <c r="P25" s="217">
        <f t="shared" si="18"/>
        <v>0</v>
      </c>
      <c r="Q25" s="170"/>
      <c r="R25" s="169">
        <f t="shared" si="10"/>
        <v>1662340</v>
      </c>
      <c r="S25" s="170"/>
      <c r="T25" s="168">
        <f t="shared" si="11"/>
        <v>4809471</v>
      </c>
      <c r="U25" s="75">
        <f t="shared" si="12"/>
        <v>3760425</v>
      </c>
      <c r="V25" s="89">
        <f t="shared" si="13"/>
        <v>1662340</v>
      </c>
      <c r="W25" s="1">
        <f t="shared" si="5"/>
        <v>2.5070246430354038E-2</v>
      </c>
      <c r="X25" s="79">
        <f t="shared" si="6"/>
        <v>4.3675075373827102E-2</v>
      </c>
      <c r="Y25" s="95">
        <f t="shared" si="14"/>
        <v>115330</v>
      </c>
      <c r="Z25" s="97">
        <v>0.25</v>
      </c>
      <c r="AA25" s="97">
        <v>0.25</v>
      </c>
      <c r="AB25" s="98">
        <f t="shared" si="15"/>
        <v>57670</v>
      </c>
      <c r="AC25" s="98">
        <f t="shared" si="16"/>
        <v>57670</v>
      </c>
      <c r="AD25" s="95">
        <f t="shared" si="17"/>
        <v>230670</v>
      </c>
      <c r="AE25" s="177">
        <v>0</v>
      </c>
      <c r="AF25" s="106"/>
      <c r="AG25" s="106"/>
    </row>
    <row r="26" spans="1:33" s="52" customFormat="1" ht="20.100000000000001" customHeight="1">
      <c r="A26" s="158" t="s">
        <v>21</v>
      </c>
      <c r="B26" s="153">
        <v>5972560</v>
      </c>
      <c r="C26" s="153">
        <v>2986275</v>
      </c>
      <c r="D26" s="153">
        <v>1941082</v>
      </c>
      <c r="E26" s="154">
        <v>1045203</v>
      </c>
      <c r="F26" s="103">
        <f t="shared" si="2"/>
        <v>5950908</v>
      </c>
      <c r="G26" s="100">
        <f t="shared" si="7"/>
        <v>2975454</v>
      </c>
      <c r="H26" s="100">
        <f t="shared" si="8"/>
        <v>1934078</v>
      </c>
      <c r="I26" s="102">
        <f t="shared" si="9"/>
        <v>1041376</v>
      </c>
      <c r="J26" s="163">
        <f t="shared" si="4"/>
        <v>21652</v>
      </c>
      <c r="K26" s="153">
        <v>10821</v>
      </c>
      <c r="L26" s="153">
        <v>7004</v>
      </c>
      <c r="M26" s="153">
        <v>3827</v>
      </c>
      <c r="N26" s="139"/>
      <c r="O26" s="216">
        <v>693522</v>
      </c>
      <c r="P26" s="217">
        <f t="shared" si="18"/>
        <v>66294.12</v>
      </c>
      <c r="Q26" s="170"/>
      <c r="R26" s="169">
        <f t="shared" si="10"/>
        <v>2700898.12</v>
      </c>
      <c r="S26" s="170"/>
      <c r="T26" s="168">
        <f t="shared" si="11"/>
        <v>6732376.1200000001</v>
      </c>
      <c r="U26" s="75">
        <f t="shared" si="12"/>
        <v>5687173.1200000001</v>
      </c>
      <c r="V26" s="89">
        <f t="shared" si="13"/>
        <v>2700898.12</v>
      </c>
      <c r="W26" s="1">
        <f t="shared" si="5"/>
        <v>3.5683315780220479E-2</v>
      </c>
      <c r="X26" s="79">
        <f t="shared" si="6"/>
        <v>4.35150762697218E-2</v>
      </c>
      <c r="Y26" s="95">
        <f t="shared" si="14"/>
        <v>164150</v>
      </c>
      <c r="Z26" s="97">
        <v>0.32500000000000001</v>
      </c>
      <c r="AA26" s="97">
        <v>0.17499999999999999</v>
      </c>
      <c r="AB26" s="98">
        <f t="shared" si="15"/>
        <v>106700</v>
      </c>
      <c r="AC26" s="98">
        <f t="shared" si="16"/>
        <v>57460</v>
      </c>
      <c r="AD26" s="95">
        <f t="shared" si="17"/>
        <v>328310</v>
      </c>
      <c r="AE26" s="178">
        <v>66294120</v>
      </c>
      <c r="AF26" s="106"/>
      <c r="AG26" s="106"/>
    </row>
    <row r="27" spans="1:33" s="52" customFormat="1" ht="20.100000000000001" customHeight="1">
      <c r="A27" s="158" t="s">
        <v>22</v>
      </c>
      <c r="B27" s="153">
        <v>8083426</v>
      </c>
      <c r="C27" s="153">
        <v>4041708</v>
      </c>
      <c r="D27" s="153">
        <v>3233368</v>
      </c>
      <c r="E27" s="154">
        <v>808350</v>
      </c>
      <c r="F27" s="103">
        <f t="shared" si="2"/>
        <v>8054154</v>
      </c>
      <c r="G27" s="100">
        <f t="shared" si="7"/>
        <v>4027063</v>
      </c>
      <c r="H27" s="100">
        <f t="shared" si="8"/>
        <v>3221701</v>
      </c>
      <c r="I27" s="102">
        <f t="shared" si="9"/>
        <v>805390</v>
      </c>
      <c r="J27" s="163">
        <f t="shared" si="4"/>
        <v>29272</v>
      </c>
      <c r="K27" s="153">
        <v>14645</v>
      </c>
      <c r="L27" s="153">
        <v>11667</v>
      </c>
      <c r="M27" s="153">
        <v>2960</v>
      </c>
      <c r="N27" s="139"/>
      <c r="O27" s="216">
        <v>1023762</v>
      </c>
      <c r="P27" s="217">
        <f t="shared" si="18"/>
        <v>29388.82</v>
      </c>
      <c r="Q27" s="170"/>
      <c r="R27" s="169">
        <f t="shared" si="10"/>
        <v>4286518.82</v>
      </c>
      <c r="S27" s="170"/>
      <c r="T27" s="168">
        <f t="shared" si="11"/>
        <v>9136576.8200000003</v>
      </c>
      <c r="U27" s="75">
        <f t="shared" si="12"/>
        <v>8328226.8200000003</v>
      </c>
      <c r="V27" s="89">
        <f t="shared" si="13"/>
        <v>4286518.82</v>
      </c>
      <c r="W27" s="1">
        <f t="shared" si="5"/>
        <v>4.8294801632235623E-2</v>
      </c>
      <c r="X27" s="79">
        <f t="shared" si="6"/>
        <v>3.3654133835301796E-2</v>
      </c>
      <c r="Y27" s="95">
        <f t="shared" si="14"/>
        <v>222160</v>
      </c>
      <c r="Z27" s="97">
        <v>0.4</v>
      </c>
      <c r="AA27" s="97">
        <v>0.1</v>
      </c>
      <c r="AB27" s="98">
        <f t="shared" si="15"/>
        <v>177730</v>
      </c>
      <c r="AC27" s="98">
        <f t="shared" si="16"/>
        <v>44440</v>
      </c>
      <c r="AD27" s="95">
        <f t="shared" si="17"/>
        <v>444330</v>
      </c>
      <c r="AE27" s="178">
        <v>29388820</v>
      </c>
      <c r="AF27" s="106"/>
      <c r="AG27" s="106"/>
    </row>
    <row r="28" spans="1:33" s="52" customFormat="1" ht="20.100000000000001" customHeight="1">
      <c r="A28" s="158" t="s">
        <v>23</v>
      </c>
      <c r="B28" s="153">
        <v>4766736</v>
      </c>
      <c r="C28" s="153">
        <v>2383363</v>
      </c>
      <c r="D28" s="153">
        <v>1310855</v>
      </c>
      <c r="E28" s="154">
        <v>1072518</v>
      </c>
      <c r="F28" s="103">
        <f t="shared" si="2"/>
        <v>4749443</v>
      </c>
      <c r="G28" s="100">
        <f t="shared" si="7"/>
        <v>2374727</v>
      </c>
      <c r="H28" s="100">
        <f t="shared" si="8"/>
        <v>1306125</v>
      </c>
      <c r="I28" s="102">
        <f t="shared" si="9"/>
        <v>1068591</v>
      </c>
      <c r="J28" s="163">
        <f t="shared" si="4"/>
        <v>17293</v>
      </c>
      <c r="K28" s="153">
        <v>8636</v>
      </c>
      <c r="L28" s="153">
        <v>4730</v>
      </c>
      <c r="M28" s="153">
        <v>3927</v>
      </c>
      <c r="N28" s="139"/>
      <c r="O28" s="216">
        <v>711607</v>
      </c>
      <c r="P28" s="217">
        <f t="shared" si="18"/>
        <v>22843.8</v>
      </c>
      <c r="Q28" s="170"/>
      <c r="R28" s="169">
        <f t="shared" si="10"/>
        <v>2045305.8</v>
      </c>
      <c r="S28" s="170"/>
      <c r="T28" s="168">
        <f t="shared" si="11"/>
        <v>5501186.7999999998</v>
      </c>
      <c r="U28" s="75">
        <f t="shared" si="12"/>
        <v>4428668.8</v>
      </c>
      <c r="V28" s="89">
        <f t="shared" si="13"/>
        <v>2045305.8</v>
      </c>
      <c r="W28" s="1">
        <f t="shared" si="5"/>
        <v>2.8479060147733968E-2</v>
      </c>
      <c r="X28" s="79">
        <f t="shared" si="6"/>
        <v>4.4652285885346206E-2</v>
      </c>
      <c r="Y28" s="95">
        <f t="shared" si="14"/>
        <v>131010</v>
      </c>
      <c r="Z28" s="97">
        <v>0.27500000000000002</v>
      </c>
      <c r="AA28" s="97">
        <v>0.22500000000000001</v>
      </c>
      <c r="AB28" s="98">
        <f t="shared" si="15"/>
        <v>72060</v>
      </c>
      <c r="AC28" s="98">
        <f t="shared" si="16"/>
        <v>58960</v>
      </c>
      <c r="AD28" s="95">
        <f t="shared" si="17"/>
        <v>262030</v>
      </c>
      <c r="AE28" s="178">
        <v>22843800</v>
      </c>
      <c r="AF28" s="106"/>
      <c r="AG28" s="106"/>
    </row>
    <row r="29" spans="1:33" s="52" customFormat="1" ht="20.100000000000001" customHeight="1">
      <c r="A29" s="158" t="s">
        <v>24</v>
      </c>
      <c r="B29" s="153">
        <v>10399894</v>
      </c>
      <c r="C29" s="153">
        <v>5199942</v>
      </c>
      <c r="D29" s="153">
        <v>3379970</v>
      </c>
      <c r="E29" s="154">
        <v>1819982</v>
      </c>
      <c r="F29" s="103">
        <f t="shared" si="2"/>
        <v>10362193</v>
      </c>
      <c r="G29" s="100">
        <f t="shared" si="7"/>
        <v>5181100</v>
      </c>
      <c r="H29" s="100">
        <f t="shared" si="8"/>
        <v>3367774</v>
      </c>
      <c r="I29" s="102">
        <f t="shared" si="9"/>
        <v>1813319</v>
      </c>
      <c r="J29" s="163">
        <f t="shared" si="4"/>
        <v>37701</v>
      </c>
      <c r="K29" s="153">
        <v>18842</v>
      </c>
      <c r="L29" s="153">
        <v>12196</v>
      </c>
      <c r="M29" s="153">
        <v>6663</v>
      </c>
      <c r="N29" s="139"/>
      <c r="O29" s="216">
        <v>945264</v>
      </c>
      <c r="P29" s="217">
        <f t="shared" si="18"/>
        <v>31980.560000000001</v>
      </c>
      <c r="Q29" s="170"/>
      <c r="R29" s="169">
        <f t="shared" si="10"/>
        <v>4357214.5599999996</v>
      </c>
      <c r="S29" s="170"/>
      <c r="T29" s="168">
        <f t="shared" si="11"/>
        <v>11377138.560000001</v>
      </c>
      <c r="U29" s="75">
        <f t="shared" si="12"/>
        <v>9557156.5600000005</v>
      </c>
      <c r="V29" s="89">
        <f t="shared" si="13"/>
        <v>4357214.5599999996</v>
      </c>
      <c r="W29" s="1">
        <f t="shared" si="5"/>
        <v>6.2134661597490773E-2</v>
      </c>
      <c r="X29" s="79">
        <f t="shared" si="6"/>
        <v>7.5771589307162504E-2</v>
      </c>
      <c r="Y29" s="95">
        <f t="shared" si="14"/>
        <v>285820</v>
      </c>
      <c r="Z29" s="97">
        <v>0.32500000000000001</v>
      </c>
      <c r="AA29" s="97">
        <v>0.17499999999999999</v>
      </c>
      <c r="AB29" s="98">
        <f t="shared" si="15"/>
        <v>185790</v>
      </c>
      <c r="AC29" s="98">
        <f t="shared" si="16"/>
        <v>100040</v>
      </c>
      <c r="AD29" s="95">
        <f t="shared" si="17"/>
        <v>571650</v>
      </c>
      <c r="AE29" s="178">
        <v>31980560</v>
      </c>
      <c r="AF29" s="106"/>
      <c r="AG29" s="106"/>
    </row>
    <row r="30" spans="1:33" s="52" customFormat="1" ht="20.100000000000001" customHeight="1">
      <c r="A30" s="158" t="s">
        <v>25</v>
      </c>
      <c r="B30" s="153">
        <v>10184175</v>
      </c>
      <c r="C30" s="153">
        <v>5092083</v>
      </c>
      <c r="D30" s="153">
        <v>3309858</v>
      </c>
      <c r="E30" s="154">
        <v>1782234</v>
      </c>
      <c r="F30" s="103">
        <f t="shared" si="2"/>
        <v>10147256</v>
      </c>
      <c r="G30" s="100">
        <f t="shared" si="7"/>
        <v>5073632</v>
      </c>
      <c r="H30" s="100">
        <f t="shared" si="8"/>
        <v>3297915</v>
      </c>
      <c r="I30" s="102">
        <f t="shared" si="9"/>
        <v>1775709</v>
      </c>
      <c r="J30" s="163">
        <f t="shared" si="4"/>
        <v>36919</v>
      </c>
      <c r="K30" s="153">
        <v>18451</v>
      </c>
      <c r="L30" s="153">
        <v>11943</v>
      </c>
      <c r="M30" s="153">
        <v>6525</v>
      </c>
      <c r="N30" s="139"/>
      <c r="O30" s="216">
        <v>1433115</v>
      </c>
      <c r="P30" s="217">
        <f t="shared" si="18"/>
        <v>0</v>
      </c>
      <c r="Q30" s="170"/>
      <c r="R30" s="169">
        <f t="shared" si="10"/>
        <v>4742973</v>
      </c>
      <c r="S30" s="170"/>
      <c r="T30" s="168">
        <f t="shared" si="11"/>
        <v>11617290</v>
      </c>
      <c r="U30" s="75">
        <f t="shared" si="12"/>
        <v>9835056</v>
      </c>
      <c r="V30" s="89">
        <f t="shared" si="13"/>
        <v>4742973</v>
      </c>
      <c r="W30" s="1">
        <f t="shared" si="5"/>
        <v>6.0845844973113877E-2</v>
      </c>
      <c r="X30" s="79">
        <f t="shared" si="6"/>
        <v>7.4200012836700122E-2</v>
      </c>
      <c r="Y30" s="95">
        <f t="shared" si="14"/>
        <v>279900</v>
      </c>
      <c r="Z30" s="97">
        <v>0.32500000000000001</v>
      </c>
      <c r="AA30" s="97">
        <v>0.17499999999999999</v>
      </c>
      <c r="AB30" s="98">
        <f t="shared" si="15"/>
        <v>181940</v>
      </c>
      <c r="AC30" s="98">
        <f t="shared" si="16"/>
        <v>97970</v>
      </c>
      <c r="AD30" s="95">
        <f t="shared" si="17"/>
        <v>559810</v>
      </c>
      <c r="AE30" s="177">
        <v>0</v>
      </c>
      <c r="AF30" s="106"/>
      <c r="AG30" s="106"/>
    </row>
    <row r="31" spans="1:33" s="79" customFormat="1" ht="20.100000000000001" customHeight="1" thickBot="1">
      <c r="A31" s="159" t="s">
        <v>26</v>
      </c>
      <c r="B31" s="160">
        <v>9740766</v>
      </c>
      <c r="C31" s="160">
        <v>4870378</v>
      </c>
      <c r="D31" s="160">
        <v>3409268</v>
      </c>
      <c r="E31" s="161">
        <v>1461120</v>
      </c>
      <c r="F31" s="144">
        <f t="shared" si="2"/>
        <v>9705463</v>
      </c>
      <c r="G31" s="140">
        <f t="shared" si="7"/>
        <v>4852727</v>
      </c>
      <c r="H31" s="140">
        <f t="shared" si="8"/>
        <v>3396965</v>
      </c>
      <c r="I31" s="145">
        <f t="shared" si="9"/>
        <v>1455771</v>
      </c>
      <c r="J31" s="165">
        <f t="shared" si="4"/>
        <v>35303</v>
      </c>
      <c r="K31" s="160">
        <v>17651</v>
      </c>
      <c r="L31" s="160">
        <v>12303</v>
      </c>
      <c r="M31" s="160">
        <v>5349</v>
      </c>
      <c r="N31" s="141"/>
      <c r="O31" s="218">
        <v>1239643</v>
      </c>
      <c r="P31" s="219">
        <f t="shared" si="18"/>
        <v>22843.8</v>
      </c>
      <c r="Q31" s="171"/>
      <c r="R31" s="172">
        <f t="shared" si="10"/>
        <v>4671754.8</v>
      </c>
      <c r="S31" s="171"/>
      <c r="T31" s="173">
        <f t="shared" si="11"/>
        <v>11003252.800000001</v>
      </c>
      <c r="U31" s="75">
        <f t="shared" si="12"/>
        <v>9542132.8000000007</v>
      </c>
      <c r="V31" s="89">
        <f t="shared" si="13"/>
        <v>4671754.8</v>
      </c>
      <c r="W31" s="1">
        <f t="shared" si="5"/>
        <v>5.8196628123372757E-2</v>
      </c>
      <c r="X31" s="79">
        <f t="shared" si="6"/>
        <v>6.0831040946064799E-2</v>
      </c>
      <c r="Y31" s="95">
        <f t="shared" si="14"/>
        <v>267710</v>
      </c>
      <c r="Z31" s="97">
        <v>0.35</v>
      </c>
      <c r="AA31" s="97">
        <v>0.15</v>
      </c>
      <c r="AB31" s="98">
        <f t="shared" si="15"/>
        <v>187400</v>
      </c>
      <c r="AC31" s="98">
        <f t="shared" si="16"/>
        <v>80320</v>
      </c>
      <c r="AD31" s="95">
        <f t="shared" si="17"/>
        <v>535430</v>
      </c>
      <c r="AE31" s="179">
        <v>22843800</v>
      </c>
      <c r="AF31" s="105"/>
      <c r="AG31" s="105"/>
    </row>
    <row r="32" spans="1:33">
      <c r="B32" s="108"/>
      <c r="C32" s="99"/>
      <c r="D32" s="99"/>
      <c r="E32" s="99"/>
      <c r="F32" s="99"/>
      <c r="G32" s="99"/>
      <c r="H32" s="99"/>
      <c r="I32" s="99"/>
      <c r="J32" s="108"/>
      <c r="K32" s="94"/>
      <c r="L32" s="94"/>
      <c r="M32" s="94"/>
      <c r="Y32" s="94">
        <f>SUM(Y7:Y31)</f>
        <v>4600000</v>
      </c>
      <c r="Z32" s="94">
        <f>SUM(Z7:Z31)</f>
        <v>8.4500000000000011</v>
      </c>
      <c r="AA32" s="94">
        <f>SUM(AA7:AA31)</f>
        <v>4.05</v>
      </c>
      <c r="AB32" s="94">
        <f>SUM(AB7:AB31)</f>
        <v>3279730</v>
      </c>
      <c r="AC32" s="94">
        <f>SUM(AC7:AC31)</f>
        <v>1320270</v>
      </c>
      <c r="AD32" s="95">
        <f t="shared" si="17"/>
        <v>9200000</v>
      </c>
    </row>
    <row r="33" spans="2:29">
      <c r="B33" s="108"/>
      <c r="C33" s="99"/>
      <c r="D33" s="99"/>
      <c r="E33" s="99"/>
      <c r="F33" s="99"/>
      <c r="G33" s="99"/>
      <c r="H33" s="99"/>
      <c r="I33" s="99"/>
      <c r="J33" s="108"/>
      <c r="K33" s="94"/>
      <c r="L33" s="94"/>
      <c r="M33" s="94"/>
      <c r="AC33" s="94">
        <f>AB32+AC32</f>
        <v>4600000</v>
      </c>
    </row>
  </sheetData>
  <mergeCells count="11">
    <mergeCell ref="AE3:AE4"/>
    <mergeCell ref="O3:O4"/>
    <mergeCell ref="P3:P4"/>
    <mergeCell ref="R3:R5"/>
    <mergeCell ref="A1:T1"/>
    <mergeCell ref="T3:T5"/>
    <mergeCell ref="B4:E4"/>
    <mergeCell ref="F4:I4"/>
    <mergeCell ref="A4:A5"/>
    <mergeCell ref="J4:M4"/>
    <mergeCell ref="A3:M3"/>
  </mergeCells>
  <phoneticPr fontId="2" type="noConversion"/>
  <pageMargins left="0.25" right="0.25" top="0.75" bottom="0.75" header="0.3" footer="0.3"/>
  <pageSetup paperSize="9"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1</vt:i4>
      </vt:variant>
    </vt:vector>
  </HeadingPairs>
  <TitlesOfParts>
    <vt:vector size="7" baseType="lpstr">
      <vt:lpstr>변경내시(추경,3차, 9월)</vt:lpstr>
      <vt:lpstr>변경내시(2차, 7월) </vt:lpstr>
      <vt:lpstr>변경내시(5월)</vt:lpstr>
      <vt:lpstr>확정내시</vt:lpstr>
      <vt:lpstr>국고보조 예산부담</vt:lpstr>
      <vt:lpstr>국고보조 예산부담(재원별 참고)</vt:lpstr>
      <vt:lpstr>'국고보조 예산부담(재원별 참고)'!Print_Area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2016-09-12T07:03:56Z</cp:lastPrinted>
  <dcterms:created xsi:type="dcterms:W3CDTF">2015-10-27T01:22:35Z</dcterms:created>
  <dcterms:modified xsi:type="dcterms:W3CDTF">2016-12-19T07:40:54Z</dcterms:modified>
</cp:coreProperties>
</file>