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90" yWindow="-135" windowWidth="11550" windowHeight="12420" tabRatio="771" activeTab="1"/>
  </bookViews>
  <sheets>
    <sheet name="자활사업(합계)" sheetId="23" r:id="rId1"/>
    <sheet name="1-1. 자활근로" sheetId="22" r:id="rId2"/>
    <sheet name="1-2. 자활사례관리" sheetId="24" r:id="rId3"/>
  </sheets>
  <definedNames>
    <definedName name="_xlnm.Print_Area" localSheetId="1">'1-1. 자활근로'!$A$1:$F$25</definedName>
    <definedName name="_xlnm.Print_Area" localSheetId="2">'1-2. 자활사례관리'!$A$1:$F$25</definedName>
    <definedName name="_xlnm.Print_Area" localSheetId="0">'자활사업(합계)'!$A$1:$G$25</definedName>
  </definedNames>
  <calcPr calcId="145621"/>
</workbook>
</file>

<file path=xl/calcChain.xml><?xml version="1.0" encoding="utf-8"?>
<calcChain xmlns="http://schemas.openxmlformats.org/spreadsheetml/2006/main">
  <c r="L9" i="22"/>
  <c r="L10"/>
  <c r="L11"/>
  <c r="L12"/>
  <c r="L13"/>
  <c r="L14"/>
  <c r="L15"/>
  <c r="L16"/>
  <c r="L17"/>
  <c r="L18"/>
  <c r="L19"/>
  <c r="L20"/>
  <c r="L21"/>
  <c r="L22"/>
  <c r="L23"/>
  <c r="L24"/>
  <c r="L8"/>
  <c r="E27" i="23" l="1"/>
  <c r="H9" i="22" l="1"/>
  <c r="H10"/>
  <c r="H11"/>
  <c r="H12"/>
  <c r="H13"/>
  <c r="H14"/>
  <c r="H15"/>
  <c r="H16"/>
  <c r="H17"/>
  <c r="H18"/>
  <c r="H19"/>
  <c r="H20"/>
  <c r="H21"/>
  <c r="H22"/>
  <c r="H23"/>
  <c r="H24"/>
  <c r="H8"/>
  <c r="I9" l="1"/>
  <c r="I10"/>
  <c r="I11"/>
  <c r="I12"/>
  <c r="I13"/>
  <c r="I14"/>
  <c r="I15"/>
  <c r="I16"/>
  <c r="I17"/>
  <c r="I18"/>
  <c r="I19"/>
  <c r="I20"/>
  <c r="I21"/>
  <c r="I22"/>
  <c r="I23"/>
  <c r="I24"/>
  <c r="I8"/>
  <c r="F8" i="24" l="1"/>
  <c r="F9"/>
  <c r="F10"/>
  <c r="F11"/>
  <c r="F12"/>
  <c r="F13"/>
  <c r="F14"/>
  <c r="F15"/>
  <c r="F16"/>
  <c r="F17"/>
  <c r="F18"/>
  <c r="F19"/>
  <c r="F20"/>
  <c r="F21"/>
  <c r="F22"/>
  <c r="F23"/>
  <c r="F24"/>
  <c r="F25"/>
  <c r="F25" i="22" l="1"/>
  <c r="K9"/>
  <c r="K10"/>
  <c r="K11"/>
  <c r="K12"/>
  <c r="K13"/>
  <c r="K14"/>
  <c r="K15"/>
  <c r="K16"/>
  <c r="K17"/>
  <c r="K18"/>
  <c r="K19"/>
  <c r="K20"/>
  <c r="K21"/>
  <c r="K22"/>
  <c r="K23"/>
  <c r="K24"/>
  <c r="K8"/>
  <c r="J9"/>
  <c r="J10"/>
  <c r="J11"/>
  <c r="J12"/>
  <c r="J13"/>
  <c r="J14"/>
  <c r="J15"/>
  <c r="J16"/>
  <c r="J17"/>
  <c r="J18"/>
  <c r="J19"/>
  <c r="J20"/>
  <c r="J21"/>
  <c r="J22"/>
  <c r="J23"/>
  <c r="J24"/>
  <c r="J8"/>
  <c r="C8" i="23" l="1"/>
  <c r="E8"/>
  <c r="J8" s="1"/>
  <c r="D8" l="1"/>
  <c r="D9"/>
  <c r="D10"/>
  <c r="D11"/>
  <c r="D12"/>
  <c r="D13"/>
  <c r="D14"/>
  <c r="D15"/>
  <c r="D16"/>
  <c r="D17"/>
  <c r="D18"/>
  <c r="D19"/>
  <c r="D20"/>
  <c r="D21"/>
  <c r="D22"/>
  <c r="D23"/>
  <c r="D24"/>
  <c r="F25" l="1"/>
  <c r="E9"/>
  <c r="J9" s="1"/>
  <c r="E10"/>
  <c r="J10" s="1"/>
  <c r="E11"/>
  <c r="J11" s="1"/>
  <c r="E12"/>
  <c r="J12" s="1"/>
  <c r="E13"/>
  <c r="J13" s="1"/>
  <c r="E14"/>
  <c r="J14" s="1"/>
  <c r="E15"/>
  <c r="J15" s="1"/>
  <c r="E16"/>
  <c r="J16" s="1"/>
  <c r="E17"/>
  <c r="J17" s="1"/>
  <c r="E18"/>
  <c r="J18" s="1"/>
  <c r="E19"/>
  <c r="J19" s="1"/>
  <c r="E20"/>
  <c r="J20" s="1"/>
  <c r="E21"/>
  <c r="J21" s="1"/>
  <c r="E22"/>
  <c r="J22" s="1"/>
  <c r="E23"/>
  <c r="J23" s="1"/>
  <c r="E24"/>
  <c r="J24" s="1"/>
  <c r="E25"/>
  <c r="C9"/>
  <c r="C10"/>
  <c r="C11"/>
  <c r="C12"/>
  <c r="C13"/>
  <c r="C14"/>
  <c r="C15"/>
  <c r="C16"/>
  <c r="C17"/>
  <c r="C18"/>
  <c r="C19"/>
  <c r="C20"/>
  <c r="C21"/>
  <c r="C22"/>
  <c r="C23"/>
  <c r="C24"/>
  <c r="C25"/>
  <c r="J7" l="1"/>
  <c r="F9" i="22"/>
  <c r="F9" i="23" s="1"/>
  <c r="F10" i="22"/>
  <c r="F10" i="23" s="1"/>
  <c r="F11" i="22"/>
  <c r="F11" i="23" s="1"/>
  <c r="F12" i="22"/>
  <c r="F12" i="23" s="1"/>
  <c r="F13" i="22"/>
  <c r="F13" i="23" s="1"/>
  <c r="F14" i="22"/>
  <c r="F14" i="23" s="1"/>
  <c r="F15" i="22"/>
  <c r="F15" i="23" s="1"/>
  <c r="F16" i="22"/>
  <c r="F16" i="23" s="1"/>
  <c r="F17" i="22"/>
  <c r="F17" i="23" s="1"/>
  <c r="F18" i="22"/>
  <c r="F18" i="23" s="1"/>
  <c r="F19" i="22"/>
  <c r="F19" i="23" s="1"/>
  <c r="F20" i="22"/>
  <c r="F20" i="23" s="1"/>
  <c r="F21" i="22"/>
  <c r="F21" i="23" s="1"/>
  <c r="F22" i="22"/>
  <c r="F22" i="23" s="1"/>
  <c r="F23" i="22"/>
  <c r="F23" i="23" s="1"/>
  <c r="F24" i="22"/>
  <c r="F24" i="23" s="1"/>
  <c r="F8" i="22"/>
  <c r="F8" i="23" s="1"/>
  <c r="E7" i="22" l="1"/>
  <c r="C7" i="23" l="1"/>
  <c r="C6" s="1"/>
  <c r="E7" i="24"/>
  <c r="E6" s="1"/>
  <c r="D7"/>
  <c r="C7"/>
  <c r="C6" s="1"/>
  <c r="D6" l="1"/>
  <c r="F7"/>
  <c r="F6" s="1"/>
  <c r="D7" i="23"/>
  <c r="D6" s="1"/>
  <c r="E7"/>
  <c r="E6" s="1"/>
  <c r="F7" l="1"/>
  <c r="F6" s="1"/>
  <c r="D7" i="22" l="1"/>
  <c r="D6" s="1"/>
  <c r="E6"/>
  <c r="F7"/>
  <c r="F6" s="1"/>
  <c r="C7"/>
  <c r="C6" l="1"/>
</calcChain>
</file>

<file path=xl/sharedStrings.xml><?xml version="1.0" encoding="utf-8"?>
<sst xmlns="http://schemas.openxmlformats.org/spreadsheetml/2006/main" count="83" uniqueCount="50">
  <si>
    <t>구 분</t>
    <phoneticPr fontId="2" type="noConversion"/>
  </si>
  <si>
    <t>계</t>
    <phoneticPr fontId="2" type="noConversion"/>
  </si>
  <si>
    <t>기교부액
B</t>
    <phoneticPr fontId="2" type="noConversion"/>
  </si>
  <si>
    <r>
      <t>(단위</t>
    </r>
    <r>
      <rPr>
        <sz val="11"/>
        <rFont val="돋움"/>
        <family val="3"/>
        <charset val="129"/>
      </rPr>
      <t xml:space="preserve"> : 천원)</t>
    </r>
    <phoneticPr fontId="2" type="noConversion"/>
  </si>
  <si>
    <t>소계</t>
    <phoneticPr fontId="2" type="noConversion"/>
  </si>
  <si>
    <t>교부 후 잔액
E=A-D</t>
    <phoneticPr fontId="2" type="noConversion"/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</si>
  <si>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</si>
  <si>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</si>
  <si>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</si>
  <si>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</si>
  <si>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</si>
  <si>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</si>
  <si>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</si>
  <si>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</si>
  <si>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</si>
  <si>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</si>
  <si>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</si>
  <si>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</si>
  <si>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</si>
  <si>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</si>
  <si>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</si>
  <si>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</si>
  <si>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세종</t>
    <phoneticPr fontId="2" type="noConversion"/>
  </si>
  <si>
    <t>미통지</t>
    <phoneticPr fontId="2" type="noConversion"/>
  </si>
  <si>
    <t>교부액
C</t>
    <phoneticPr fontId="2" type="noConversion"/>
  </si>
  <si>
    <r>
      <t>(단위</t>
    </r>
    <r>
      <rPr>
        <sz val="11"/>
        <rFont val="돋움"/>
        <family val="3"/>
        <charset val="129"/>
      </rPr>
      <t xml:space="preserve"> : 천원)</t>
    </r>
    <phoneticPr fontId="2" type="noConversion"/>
  </si>
  <si>
    <t>구 분</t>
    <phoneticPr fontId="2" type="noConversion"/>
  </si>
  <si>
    <t>기교부액
B</t>
    <phoneticPr fontId="2" type="noConversion"/>
  </si>
  <si>
    <t>교부액
C</t>
    <phoneticPr fontId="2" type="noConversion"/>
  </si>
  <si>
    <t>교부 후 잔액
E=A-D</t>
    <phoneticPr fontId="2" type="noConversion"/>
  </si>
  <si>
    <t>계</t>
    <phoneticPr fontId="2" type="noConversion"/>
  </si>
  <si>
    <t>소계</t>
    <phoneticPr fontId="2" type="noConversion"/>
  </si>
  <si>
    <t>서울</t>
    <phoneticPr fontId="2" type="noConversion"/>
  </si>
  <si>
    <t>세종</t>
    <phoneticPr fontId="2" type="noConversion"/>
  </si>
  <si>
    <t>미통지</t>
    <phoneticPr fontId="2" type="noConversion"/>
  </si>
  <si>
    <r>
      <t>(단위</t>
    </r>
    <r>
      <rPr>
        <sz val="11"/>
        <rFont val="돋움"/>
        <family val="3"/>
        <charset val="129"/>
      </rPr>
      <t xml:space="preserve"> : 천원)</t>
    </r>
    <phoneticPr fontId="2" type="noConversion"/>
  </si>
  <si>
    <t>구 분</t>
    <phoneticPr fontId="2" type="noConversion"/>
  </si>
  <si>
    <t>기교부액
B</t>
    <phoneticPr fontId="2" type="noConversion"/>
  </si>
  <si>
    <t>교부액
C</t>
    <phoneticPr fontId="2" type="noConversion"/>
  </si>
  <si>
    <t>교부 후 잔액
E=A-D</t>
    <phoneticPr fontId="2" type="noConversion"/>
  </si>
  <si>
    <t>계</t>
    <phoneticPr fontId="2" type="noConversion"/>
  </si>
  <si>
    <t>소계</t>
    <phoneticPr fontId="2" type="noConversion"/>
  </si>
  <si>
    <t>세종</t>
    <phoneticPr fontId="2" type="noConversion"/>
  </si>
  <si>
    <t>미통지</t>
    <phoneticPr fontId="2" type="noConversion"/>
  </si>
  <si>
    <t xml:space="preserve"> </t>
    <phoneticPr fontId="2" type="noConversion"/>
  </si>
  <si>
    <t>2016 예산현액
A</t>
    <phoneticPr fontId="2" type="noConversion"/>
  </si>
  <si>
    <t>전체</t>
    <phoneticPr fontId="2" type="noConversion"/>
  </si>
  <si>
    <t>□ 2016년 5월 자활사업 국고보조금 교부 내역</t>
    <phoneticPr fontId="2" type="noConversion"/>
  </si>
  <si>
    <t>□ 자활근로 5월 국고보조금 교부 내역</t>
    <phoneticPr fontId="2" type="noConversion"/>
  </si>
  <si>
    <t>□ 자활사례관리 5월 국고보조금 교부 내역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</si>
</sst>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_-* #,##0.00000_-;\-* #,##0.00000_-;_-* &quot;-&quot;_-;_-@_-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41" fontId="5" fillId="0" borderId="0" xfId="1" applyFont="1" applyAlignment="1">
      <alignment vertical="center"/>
    </xf>
    <xf numFmtId="41" fontId="4" fillId="0" borderId="0" xfId="1" applyFont="1" applyAlignment="1">
      <alignment vertical="center"/>
    </xf>
    <xf numFmtId="0" fontId="5" fillId="0" borderId="0" xfId="0" applyFont="1"/>
    <xf numFmtId="41" fontId="3" fillId="0" borderId="0" xfId="1" applyFont="1" applyAlignment="1">
      <alignment horizontal="center" vertical="center"/>
    </xf>
    <xf numFmtId="0" fontId="6" fillId="0" borderId="0" xfId="0" applyFont="1"/>
    <xf numFmtId="41" fontId="0" fillId="0" borderId="0" xfId="1" applyFont="1" applyAlignment="1">
      <alignment horizontal="right" vertical="center"/>
    </xf>
    <xf numFmtId="41" fontId="4" fillId="0" borderId="2" xfId="2" applyFont="1" applyBorder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176" fontId="5" fillId="0" borderId="0" xfId="0" applyNumberFormat="1" applyFont="1"/>
    <xf numFmtId="176" fontId="7" fillId="0" borderId="0" xfId="1" applyNumberFormat="1" applyFont="1" applyAlignment="1">
      <alignment vertical="center"/>
    </xf>
    <xf numFmtId="41" fontId="7" fillId="0" borderId="0" xfId="1" applyFont="1" applyAlignment="1">
      <alignment vertical="center"/>
    </xf>
    <xf numFmtId="41" fontId="4" fillId="2" borderId="1" xfId="1" applyNumberFormat="1" applyFont="1" applyFill="1" applyBorder="1" applyAlignment="1">
      <alignment horizontal="right" vertical="center"/>
    </xf>
    <xf numFmtId="41" fontId="4" fillId="0" borderId="2" xfId="1" applyFont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10" xfId="1" applyNumberFormat="1" applyFont="1" applyFill="1" applyBorder="1" applyAlignment="1">
      <alignment horizontal="right" vertical="center"/>
    </xf>
    <xf numFmtId="41" fontId="4" fillId="0" borderId="12" xfId="1" applyFont="1" applyBorder="1" applyAlignment="1">
      <alignment horizontal="left" vertical="center"/>
    </xf>
    <xf numFmtId="41" fontId="4" fillId="0" borderId="11" xfId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right" vertical="center"/>
    </xf>
    <xf numFmtId="41" fontId="4" fillId="0" borderId="4" xfId="1" applyNumberFormat="1" applyFont="1" applyBorder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41" fontId="4" fillId="0" borderId="5" xfId="1" applyNumberFormat="1" applyFont="1" applyFill="1" applyBorder="1" applyAlignment="1" applyProtection="1">
      <alignment horizontal="right" vertical="center"/>
      <protection locked="0"/>
    </xf>
    <xf numFmtId="41" fontId="4" fillId="0" borderId="2" xfId="1" applyFont="1" applyBorder="1" applyAlignment="1">
      <alignment horizontal="center" vertical="center"/>
    </xf>
    <xf numFmtId="0" fontId="1" fillId="0" borderId="0" xfId="0" applyFont="1"/>
    <xf numFmtId="41" fontId="1" fillId="0" borderId="0" xfId="1" applyFont="1" applyAlignment="1">
      <alignment horizontal="center" vertical="center"/>
    </xf>
    <xf numFmtId="41" fontId="1" fillId="0" borderId="0" xfId="1" applyFont="1" applyAlignment="1">
      <alignment vertical="center"/>
    </xf>
    <xf numFmtId="41" fontId="4" fillId="0" borderId="3" xfId="1" applyNumberFormat="1" applyFont="1" applyBorder="1" applyAlignment="1">
      <alignment horizontal="center" vertical="center"/>
    </xf>
    <xf numFmtId="41" fontId="4" fillId="0" borderId="2" xfId="1" applyFont="1" applyFill="1" applyBorder="1" applyAlignment="1">
      <alignment horizontal="center" vertical="center"/>
    </xf>
    <xf numFmtId="41" fontId="1" fillId="0" borderId="0" xfId="1" applyFont="1" applyFill="1" applyAlignment="1">
      <alignment vertical="center"/>
    </xf>
    <xf numFmtId="41" fontId="4" fillId="0" borderId="2" xfId="5" applyFont="1" applyBorder="1" applyAlignment="1">
      <alignment horizontal="center" vertical="center"/>
    </xf>
    <xf numFmtId="41" fontId="4" fillId="0" borderId="13" xfId="1" applyFont="1" applyBorder="1" applyAlignment="1">
      <alignment horizontal="center" vertical="center"/>
    </xf>
    <xf numFmtId="41" fontId="4" fillId="0" borderId="15" xfId="1" applyFont="1" applyBorder="1" applyAlignment="1">
      <alignment horizontal="left" vertical="center"/>
    </xf>
    <xf numFmtId="41" fontId="1" fillId="0" borderId="16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1" fontId="1" fillId="0" borderId="0" xfId="0" applyNumberFormat="1" applyFont="1"/>
    <xf numFmtId="41" fontId="4" fillId="0" borderId="1" xfId="1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vertical="center"/>
    </xf>
    <xf numFmtId="41" fontId="1" fillId="0" borderId="3" xfId="5" applyNumberFormat="1" applyFont="1" applyFill="1" applyBorder="1" applyAlignment="1" applyProtection="1">
      <alignment horizontal="right" vertical="center"/>
      <protection locked="0"/>
    </xf>
    <xf numFmtId="41" fontId="1" fillId="0" borderId="3" xfId="5" applyNumberFormat="1" applyFont="1" applyFill="1" applyBorder="1" applyAlignment="1" applyProtection="1">
      <alignment horizontal="center" vertical="center"/>
      <protection locked="0"/>
    </xf>
    <xf numFmtId="177" fontId="1" fillId="0" borderId="16" xfId="1" applyNumberFormat="1" applyFont="1" applyBorder="1" applyAlignment="1">
      <alignment vertical="center"/>
    </xf>
    <xf numFmtId="177" fontId="4" fillId="2" borderId="3" xfId="1" applyNumberFormat="1" applyFont="1" applyFill="1" applyBorder="1" applyAlignment="1">
      <alignment horizontal="right" vertical="center"/>
    </xf>
    <xf numFmtId="41" fontId="1" fillId="0" borderId="1" xfId="1" applyNumberFormat="1" applyFont="1" applyBorder="1" applyAlignment="1">
      <alignment horizontal="right" vertical="center"/>
    </xf>
    <xf numFmtId="41" fontId="1" fillId="0" borderId="10" xfId="1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41" fontId="4" fillId="2" borderId="1" xfId="1" applyNumberFormat="1" applyFont="1" applyFill="1" applyBorder="1" applyAlignment="1">
      <alignment horizontal="right" vertical="center" indent="1"/>
    </xf>
    <xf numFmtId="41" fontId="1" fillId="0" borderId="3" xfId="1" applyNumberFormat="1" applyFont="1" applyBorder="1" applyAlignment="1">
      <alignment horizontal="right" vertical="center"/>
    </xf>
    <xf numFmtId="41" fontId="4" fillId="4" borderId="3" xfId="1" applyNumberFormat="1" applyFont="1" applyFill="1" applyBorder="1" applyAlignment="1">
      <alignment horizontal="center" vertical="center"/>
    </xf>
    <xf numFmtId="41" fontId="4" fillId="3" borderId="3" xfId="1" applyNumberFormat="1" applyFont="1" applyFill="1" applyBorder="1" applyAlignment="1">
      <alignment horizontal="center" vertical="center"/>
    </xf>
    <xf numFmtId="41" fontId="0" fillId="0" borderId="0" xfId="1" applyFont="1" applyAlignment="1">
      <alignment vertical="center"/>
    </xf>
    <xf numFmtId="41" fontId="4" fillId="3" borderId="14" xfId="1" applyFont="1" applyFill="1" applyBorder="1" applyAlignment="1">
      <alignment vertical="center"/>
    </xf>
    <xf numFmtId="41" fontId="1" fillId="0" borderId="16" xfId="1" applyFont="1" applyBorder="1" applyAlignment="1">
      <alignment vertical="center"/>
    </xf>
    <xf numFmtId="41" fontId="4" fillId="2" borderId="1" xfId="1" applyFont="1" applyFill="1" applyBorder="1" applyAlignment="1">
      <alignment horizontal="right" vertical="center" indent="1"/>
    </xf>
    <xf numFmtId="41" fontId="4" fillId="2" borderId="10" xfId="1" applyFont="1" applyFill="1" applyBorder="1" applyAlignment="1">
      <alignment horizontal="right" vertical="center" indent="1"/>
    </xf>
    <xf numFmtId="41" fontId="8" fillId="3" borderId="1" xfId="1" applyFont="1" applyFill="1" applyBorder="1" applyAlignment="1">
      <alignment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41" fontId="4" fillId="0" borderId="6" xfId="1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41" fontId="4" fillId="0" borderId="7" xfId="1" applyFont="1" applyBorder="1" applyAlignment="1">
      <alignment horizontal="center" vertical="center" wrapText="1"/>
    </xf>
    <xf numFmtId="41" fontId="4" fillId="0" borderId="1" xfId="1" applyFont="1" applyBorder="1" applyAlignment="1">
      <alignment horizontal="center" vertical="center"/>
    </xf>
    <xf numFmtId="41" fontId="4" fillId="4" borderId="8" xfId="1" applyFont="1" applyFill="1" applyBorder="1" applyAlignment="1">
      <alignment horizontal="center" vertical="center" wrapText="1"/>
    </xf>
    <xf numFmtId="41" fontId="4" fillId="4" borderId="3" xfId="1" applyFont="1" applyFill="1" applyBorder="1" applyAlignment="1">
      <alignment horizontal="center" vertical="center"/>
    </xf>
    <xf numFmtId="41" fontId="4" fillId="2" borderId="8" xfId="1" applyFont="1" applyFill="1" applyBorder="1" applyAlignment="1">
      <alignment horizontal="center" vertical="center" wrapText="1"/>
    </xf>
    <xf numFmtId="41" fontId="4" fillId="2" borderId="3" xfId="1" applyFont="1" applyFill="1" applyBorder="1" applyAlignment="1">
      <alignment horizontal="center" vertical="center"/>
    </xf>
    <xf numFmtId="41" fontId="4" fillId="5" borderId="2" xfId="1" applyFont="1" applyFill="1" applyBorder="1" applyAlignment="1">
      <alignment horizontal="center" vertical="center"/>
    </xf>
    <xf numFmtId="41" fontId="4" fillId="5" borderId="1" xfId="1" applyNumberFormat="1" applyFont="1" applyFill="1" applyBorder="1" applyAlignment="1">
      <alignment horizontal="right" vertical="center"/>
    </xf>
    <xf numFmtId="41" fontId="1" fillId="5" borderId="1" xfId="1" applyNumberFormat="1" applyFont="1" applyFill="1" applyBorder="1" applyAlignment="1">
      <alignment horizontal="right" vertical="center"/>
    </xf>
    <xf numFmtId="41" fontId="4" fillId="5" borderId="1" xfId="1" applyNumberFormat="1" applyFont="1" applyFill="1" applyBorder="1" applyAlignment="1">
      <alignment horizontal="right" vertical="center" indent="1"/>
    </xf>
    <xf numFmtId="41" fontId="1" fillId="5" borderId="4" xfId="1" applyNumberFormat="1" applyFont="1" applyFill="1" applyBorder="1" applyAlignment="1">
      <alignment horizontal="right" vertical="center"/>
    </xf>
  </cellXfs>
  <cellStyles count="6">
    <cellStyle name="쉼표 [0]" xfId="1" builtinId="6"/>
    <cellStyle name="쉼표 [0] 2" xfId="2"/>
    <cellStyle name="쉼표 [0] 2 2" xfId="5"/>
    <cellStyle name="쉼표 [0] 3" xfId="3"/>
    <cellStyle name="쉼표 [0] 5" xfId="4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J27"/>
  <sheetViews>
    <sheetView view="pageBreakPreview" topLeftCell="C1" zoomScaleNormal="85" zoomScaleSheetLayoutView="100" workbookViewId="0">
      <selection activeCell="H8" sqref="H8:H23"/>
    </sheetView>
  </sheetViews>
  <sheetFormatPr defaultRowHeight="13.5"/>
  <cols>
    <col min="1" max="1" width="3.21875" style="23" customWidth="1"/>
    <col min="2" max="2" width="10.77734375" style="33" customWidth="1"/>
    <col min="3" max="3" width="15.5546875" style="23" customWidth="1"/>
    <col min="4" max="4" width="18.5546875" style="23" customWidth="1"/>
    <col min="5" max="5" width="16.109375" style="23" customWidth="1"/>
    <col min="6" max="6" width="15.5546875" style="23" customWidth="1"/>
    <col min="7" max="7" width="0.21875" style="23" customWidth="1"/>
    <col min="8" max="8" width="11" style="23" customWidth="1"/>
    <col min="9" max="9" width="8.88671875" style="23" customWidth="1"/>
    <col min="10" max="10" width="12.88671875" style="23" bestFit="1" customWidth="1"/>
    <col min="11" max="16384" width="8.88671875" style="23"/>
  </cols>
  <sheetData>
    <row r="2" spans="2:10" ht="30.75" customHeight="1">
      <c r="B2" s="5" t="s">
        <v>47</v>
      </c>
    </row>
    <row r="3" spans="2:10" s="25" customFormat="1" ht="18.75" customHeight="1" thickBot="1">
      <c r="B3" s="24"/>
      <c r="F3" s="6" t="s">
        <v>25</v>
      </c>
    </row>
    <row r="4" spans="2:10" s="25" customFormat="1" ht="23.1" customHeight="1">
      <c r="B4" s="56" t="s">
        <v>26</v>
      </c>
      <c r="C4" s="58" t="s">
        <v>45</v>
      </c>
      <c r="D4" s="58" t="s">
        <v>27</v>
      </c>
      <c r="E4" s="60" t="s">
        <v>28</v>
      </c>
      <c r="F4" s="54" t="s">
        <v>29</v>
      </c>
    </row>
    <row r="5" spans="2:10" s="25" customFormat="1" ht="23.1" customHeight="1">
      <c r="B5" s="57"/>
      <c r="C5" s="59"/>
      <c r="D5" s="59"/>
      <c r="E5" s="61"/>
      <c r="F5" s="55"/>
    </row>
    <row r="6" spans="2:10" s="25" customFormat="1" ht="23.1" customHeight="1">
      <c r="B6" s="22" t="s">
        <v>30</v>
      </c>
      <c r="C6" s="26">
        <f>SUM(C7,C25)</f>
        <v>328473000</v>
      </c>
      <c r="D6" s="26">
        <f t="shared" ref="D6:F6" si="0">SUM(D7,D25)</f>
        <v>162866400</v>
      </c>
      <c r="E6" s="46">
        <f t="shared" si="0"/>
        <v>39605800</v>
      </c>
      <c r="F6" s="26">
        <f t="shared" si="0"/>
        <v>126000800</v>
      </c>
      <c r="J6" s="48" t="s">
        <v>46</v>
      </c>
    </row>
    <row r="7" spans="2:10" s="25" customFormat="1" ht="23.1" customHeight="1">
      <c r="B7" s="22" t="s">
        <v>31</v>
      </c>
      <c r="C7" s="26">
        <f>SUM(C8:C24)</f>
        <v>328473000</v>
      </c>
      <c r="D7" s="26">
        <f t="shared" ref="D7:F7" si="1">SUM(D8:D24)</f>
        <v>162866400</v>
      </c>
      <c r="E7" s="46">
        <f t="shared" si="1"/>
        <v>39605800</v>
      </c>
      <c r="F7" s="26">
        <f t="shared" si="1"/>
        <v>126000800</v>
      </c>
      <c r="J7" s="25">
        <f>SUM(J8:J24)</f>
        <v>40031409</v>
      </c>
    </row>
    <row r="8" spans="2:10" s="2" customFormat="1" ht="23.1" customHeight="1">
      <c r="B8" s="22" t="s">
        <v>32</v>
      </c>
      <c r="C8" s="26">
        <f>'1-1. 자활근로'!C8+'1-2. 자활사례관리'!C8</f>
        <v>37723560</v>
      </c>
      <c r="D8" s="26">
        <f>'1-1. 자활근로'!D8+'1-2. 자활사례관리'!D8</f>
        <v>18712400</v>
      </c>
      <c r="E8" s="46">
        <f>'1-1. 자활근로'!E8+'1-2. 자활사례관리'!E8</f>
        <v>4556000</v>
      </c>
      <c r="F8" s="47">
        <f>'1-1. 자활근로'!F8+'1-2. 자활사례관리'!F8</f>
        <v>14455160</v>
      </c>
      <c r="H8" s="2">
        <v>23580</v>
      </c>
      <c r="J8" s="2">
        <f>E8+H8</f>
        <v>4579580</v>
      </c>
    </row>
    <row r="9" spans="2:10" s="25" customFormat="1" ht="23.1" customHeight="1">
      <c r="B9" s="22" t="s">
        <v>7</v>
      </c>
      <c r="C9" s="26">
        <f>'1-1. 자활근로'!C9+'1-2. 자활사례관리'!C9</f>
        <v>38444465</v>
      </c>
      <c r="D9" s="26">
        <f>'1-1. 자활근로'!D9+'1-2. 자활사례관리'!D9</f>
        <v>19058600</v>
      </c>
      <c r="E9" s="46">
        <f>'1-1. 자활근로'!E9+'1-2. 자활사례관리'!E9</f>
        <v>4635000</v>
      </c>
      <c r="F9" s="47">
        <f>'1-1. 자활근로'!F9+'1-2. 자활사례관리'!F9</f>
        <v>14750865</v>
      </c>
      <c r="H9" s="25">
        <v>47432</v>
      </c>
      <c r="J9" s="2">
        <f t="shared" ref="J9:J24" si="2">E9+H9</f>
        <v>4682432</v>
      </c>
    </row>
    <row r="10" spans="2:10" s="25" customFormat="1" ht="23.1" customHeight="1">
      <c r="B10" s="22" t="s">
        <v>8</v>
      </c>
      <c r="C10" s="26">
        <f>'1-1. 자활근로'!C10+'1-2. 자활사례관리'!C10</f>
        <v>24701275</v>
      </c>
      <c r="D10" s="26">
        <f>'1-1. 자활근로'!D10+'1-2. 자활사례관리'!D10</f>
        <v>12252600</v>
      </c>
      <c r="E10" s="46">
        <f>'1-1. 자활근로'!E10+'1-2. 자활사례관리'!E10</f>
        <v>2984000</v>
      </c>
      <c r="F10" s="47">
        <f>'1-1. 자활근로'!F10+'1-2. 자활사례관리'!F10</f>
        <v>9464675</v>
      </c>
      <c r="H10" s="25">
        <v>13837</v>
      </c>
      <c r="J10" s="2">
        <f t="shared" si="2"/>
        <v>2997837</v>
      </c>
    </row>
    <row r="11" spans="2:10" s="28" customFormat="1" ht="23.1" customHeight="1">
      <c r="B11" s="27" t="s">
        <v>9</v>
      </c>
      <c r="C11" s="26">
        <f>'1-1. 자활근로'!C11+'1-2. 자활사례관리'!C11</f>
        <v>22733189</v>
      </c>
      <c r="D11" s="26">
        <f>'1-1. 자활근로'!D11+'1-2. 자활사례관리'!D11</f>
        <v>11264600</v>
      </c>
      <c r="E11" s="46">
        <f>'1-1. 자활근로'!E11+'1-2. 자활사례관리'!E11</f>
        <v>2738000</v>
      </c>
      <c r="F11" s="47">
        <f>'1-1. 자활근로'!F11+'1-2. 자활사례관리'!F11</f>
        <v>8730589</v>
      </c>
      <c r="H11" s="28">
        <v>34794</v>
      </c>
      <c r="J11" s="2">
        <f t="shared" si="2"/>
        <v>2772794</v>
      </c>
    </row>
    <row r="12" spans="2:10" s="28" customFormat="1" ht="23.1" customHeight="1">
      <c r="B12" s="27" t="s">
        <v>10</v>
      </c>
      <c r="C12" s="26">
        <f>'1-1. 자활근로'!C12+'1-2. 자활사례관리'!C12</f>
        <v>24404465</v>
      </c>
      <c r="D12" s="26">
        <f>'1-1. 자활근로'!D12+'1-2. 자활사례관리'!D12</f>
        <v>12089200</v>
      </c>
      <c r="E12" s="46">
        <f>'1-1. 자활근로'!E12+'1-2. 자활사례관리'!E12</f>
        <v>2935000</v>
      </c>
      <c r="F12" s="47">
        <f>'1-1. 자활근로'!F12+'1-2. 자활사례관리'!F12</f>
        <v>9380265</v>
      </c>
      <c r="H12" s="28">
        <v>46632</v>
      </c>
      <c r="J12" s="2">
        <f t="shared" si="2"/>
        <v>2981632</v>
      </c>
    </row>
    <row r="13" spans="2:10" s="28" customFormat="1" ht="23.1" customHeight="1">
      <c r="B13" s="27" t="s">
        <v>11</v>
      </c>
      <c r="C13" s="26">
        <f>'1-1. 자활근로'!C13+'1-2. 자활사례관리'!C13</f>
        <v>10732551</v>
      </c>
      <c r="D13" s="26">
        <f>'1-1. 자활근로'!D13+'1-2. 자활사례관리'!D13</f>
        <v>5312600</v>
      </c>
      <c r="E13" s="46">
        <f>'1-1. 자활근로'!E13+'1-2. 자활사례관리'!E13</f>
        <v>1288000</v>
      </c>
      <c r="F13" s="47">
        <f>'1-1. 자활근로'!F13+'1-2. 자활사례관리'!F13</f>
        <v>4131951</v>
      </c>
      <c r="H13" s="28">
        <v>26475</v>
      </c>
      <c r="J13" s="2">
        <f t="shared" si="2"/>
        <v>1314475</v>
      </c>
    </row>
    <row r="14" spans="2:10" s="28" customFormat="1" ht="23.1" customHeight="1">
      <c r="B14" s="27" t="s">
        <v>12</v>
      </c>
      <c r="C14" s="26">
        <f>'1-1. 자활근로'!C14+'1-2. 자활사례관리'!C14</f>
        <v>4260000</v>
      </c>
      <c r="D14" s="26">
        <f>'1-1. 자활근로'!D14+'1-2. 자활사례관리'!D14</f>
        <v>2126600</v>
      </c>
      <c r="E14" s="46">
        <f>'1-1. 자활근로'!E14+'1-2. 자활사례관리'!E14</f>
        <v>521800</v>
      </c>
      <c r="F14" s="47">
        <f>'1-1. 자활근로'!F14+'1-2. 자활사례관리'!F14</f>
        <v>1611600</v>
      </c>
      <c r="H14" s="28">
        <v>0</v>
      </c>
      <c r="J14" s="2">
        <f t="shared" si="2"/>
        <v>521800</v>
      </c>
    </row>
    <row r="15" spans="2:10" s="25" customFormat="1" ht="23.1" customHeight="1">
      <c r="B15" s="22" t="s">
        <v>33</v>
      </c>
      <c r="C15" s="26">
        <f>'1-1. 자활근로'!C15+'1-2. 자활사례관리'!C15</f>
        <v>880000</v>
      </c>
      <c r="D15" s="26">
        <f>'1-1. 자활근로'!D15+'1-2. 자활사례관리'!D15</f>
        <v>450400</v>
      </c>
      <c r="E15" s="46">
        <f>'1-1. 자활근로'!E15+'1-2. 자활사례관리'!E15</f>
        <v>106000</v>
      </c>
      <c r="F15" s="47">
        <f>'1-1. 자활근로'!F15+'1-2. 자활사례관리'!F15</f>
        <v>323600</v>
      </c>
      <c r="H15" s="25">
        <v>0</v>
      </c>
      <c r="J15" s="2">
        <f t="shared" si="2"/>
        <v>106000</v>
      </c>
    </row>
    <row r="16" spans="2:10" s="25" customFormat="1" ht="23.1" customHeight="1">
      <c r="B16" s="22" t="s">
        <v>13</v>
      </c>
      <c r="C16" s="26">
        <f>'1-1. 자활근로'!C16+'1-2. 자활사례관리'!C16</f>
        <v>35293827</v>
      </c>
      <c r="D16" s="26">
        <f>'1-1. 자활근로'!D16+'1-2. 자활사례관리'!D16</f>
        <v>17498400</v>
      </c>
      <c r="E16" s="46">
        <f>'1-1. 자활근로'!E16+'1-2. 자활사례관리'!E16</f>
        <v>4256000</v>
      </c>
      <c r="F16" s="47">
        <f>'1-1. 자활근로'!F16+'1-2. 자활사례관리'!F16</f>
        <v>13539427</v>
      </c>
      <c r="H16" s="25">
        <v>40713</v>
      </c>
      <c r="J16" s="2">
        <f t="shared" si="2"/>
        <v>4296713</v>
      </c>
    </row>
    <row r="17" spans="2:10" s="25" customFormat="1" ht="23.1" customHeight="1">
      <c r="B17" s="22" t="s">
        <v>14</v>
      </c>
      <c r="C17" s="26">
        <f>'1-1. 자활근로'!C17+'1-2. 자활사례관리'!C17</f>
        <v>15551275</v>
      </c>
      <c r="D17" s="26">
        <f>'1-1. 자활근로'!D17+'1-2. 자활사례관리'!D17</f>
        <v>7710800</v>
      </c>
      <c r="E17" s="46">
        <f>'1-1. 자활근로'!E17+'1-2. 자활사례관리'!E17</f>
        <v>1876000</v>
      </c>
      <c r="F17" s="47">
        <f>'1-1. 자활근로'!F17+'1-2. 자활사례관리'!F17</f>
        <v>5964475</v>
      </c>
      <c r="H17" s="25">
        <v>13237</v>
      </c>
      <c r="J17" s="2">
        <f t="shared" si="2"/>
        <v>1889237</v>
      </c>
    </row>
    <row r="18" spans="2:10" s="25" customFormat="1" ht="23.1" customHeight="1">
      <c r="B18" s="22" t="s">
        <v>15</v>
      </c>
      <c r="C18" s="26">
        <f>'1-1. 자활근로'!C18+'1-2. 자활사례관리'!C18</f>
        <v>7820000</v>
      </c>
      <c r="D18" s="26">
        <f>'1-1. 자활근로'!D18+'1-2. 자활사례관리'!D18</f>
        <v>3880000</v>
      </c>
      <c r="E18" s="46">
        <f>'1-1. 자활근로'!E18+'1-2. 자활사례관리'!E18</f>
        <v>946000</v>
      </c>
      <c r="F18" s="47">
        <f>'1-1. 자활근로'!F18+'1-2. 자활사례관리'!F18</f>
        <v>2994000</v>
      </c>
      <c r="H18" s="25">
        <v>0</v>
      </c>
      <c r="J18" s="2">
        <f t="shared" si="2"/>
        <v>946000</v>
      </c>
    </row>
    <row r="19" spans="2:10" s="25" customFormat="1" ht="23.1" customHeight="1">
      <c r="B19" s="29" t="s">
        <v>16</v>
      </c>
      <c r="C19" s="26">
        <f>'1-1. 자활근로'!C19+'1-2. 자활사례관리'!C19</f>
        <v>11116275</v>
      </c>
      <c r="D19" s="26">
        <f>'1-1. 자활근로'!D19+'1-2. 자활사례관리'!D19</f>
        <v>5509800</v>
      </c>
      <c r="E19" s="46">
        <f>'1-1. 자활근로'!E19+'1-2. 자활사례관리'!E19</f>
        <v>1340000</v>
      </c>
      <c r="F19" s="47">
        <f>'1-1. 자활근로'!F19+'1-2. 자활사례관리'!F19</f>
        <v>4266475</v>
      </c>
      <c r="H19" s="25">
        <v>13237</v>
      </c>
      <c r="J19" s="2">
        <f t="shared" si="2"/>
        <v>1353237</v>
      </c>
    </row>
    <row r="20" spans="2:10" s="25" customFormat="1" ht="23.1" customHeight="1">
      <c r="B20" s="29" t="s">
        <v>17</v>
      </c>
      <c r="C20" s="26">
        <f>'1-1. 자활근로'!C20+'1-2. 자활사례관리'!C20</f>
        <v>24972551</v>
      </c>
      <c r="D20" s="26">
        <f>'1-1. 자활근로'!D20+'1-2. 자활사례관리'!D20</f>
        <v>12387800</v>
      </c>
      <c r="E20" s="46">
        <f>'1-1. 자활근로'!E20+'1-2. 자활사례관리'!E20</f>
        <v>3012000</v>
      </c>
      <c r="F20" s="47">
        <f>'1-1. 자활근로'!F20+'1-2. 자활사례관리'!F20</f>
        <v>9572751</v>
      </c>
      <c r="H20" s="25">
        <v>23875</v>
      </c>
      <c r="J20" s="2">
        <f t="shared" si="2"/>
        <v>3035875</v>
      </c>
    </row>
    <row r="21" spans="2:10" s="25" customFormat="1" ht="23.1" customHeight="1">
      <c r="B21" s="22" t="s">
        <v>18</v>
      </c>
      <c r="C21" s="26">
        <f>'1-1. 자활근로'!C21+'1-2. 자활사례관리'!C21</f>
        <v>24581275</v>
      </c>
      <c r="D21" s="26">
        <f>'1-1. 자활근로'!D21+'1-2. 자활사례관리'!D21</f>
        <v>12192800</v>
      </c>
      <c r="E21" s="46">
        <f>'1-1. 자활근로'!E21+'1-2. 자활사례관리'!E21</f>
        <v>2969000</v>
      </c>
      <c r="F21" s="47">
        <f>'1-1. 자활근로'!F21+'1-2. 자활사례관리'!F21</f>
        <v>9419475</v>
      </c>
      <c r="H21" s="25">
        <v>13237</v>
      </c>
      <c r="J21" s="2">
        <f t="shared" si="2"/>
        <v>2982237</v>
      </c>
    </row>
    <row r="22" spans="2:10" s="25" customFormat="1" ht="23.1" customHeight="1">
      <c r="B22" s="22" t="s">
        <v>19</v>
      </c>
      <c r="C22" s="26">
        <f>'1-1. 자활근로'!C22+'1-2. 자활사례관리'!C22</f>
        <v>20004465</v>
      </c>
      <c r="D22" s="26">
        <f>'1-1. 자활근로'!D22+'1-2. 자활사례관리'!D22</f>
        <v>9906400</v>
      </c>
      <c r="E22" s="46">
        <f>'1-1. 자활근로'!E22+'1-2. 자활사례관리'!E22</f>
        <v>2403000</v>
      </c>
      <c r="F22" s="47">
        <f>'1-1. 자활근로'!F22+'1-2. 자활사례관리'!F22</f>
        <v>7695065</v>
      </c>
      <c r="H22" s="25">
        <v>47032</v>
      </c>
      <c r="J22" s="2">
        <f t="shared" si="2"/>
        <v>2450032</v>
      </c>
    </row>
    <row r="23" spans="2:10" s="25" customFormat="1" ht="23.1" customHeight="1">
      <c r="B23" s="22" t="s">
        <v>20</v>
      </c>
      <c r="C23" s="26">
        <f>'1-1. 자활근로'!C23+'1-2. 자활사례관리'!C23</f>
        <v>21113827</v>
      </c>
      <c r="D23" s="26">
        <f>'1-1. 자활근로'!D23+'1-2. 자활사례관리'!D23</f>
        <v>10461400</v>
      </c>
      <c r="E23" s="46">
        <f>'1-1. 자활근로'!E23+'1-2. 자활사례관리'!E23</f>
        <v>2540000</v>
      </c>
      <c r="F23" s="47">
        <f>'1-1. 자활근로'!F23+'1-2. 자활사례관리'!F23</f>
        <v>8112427</v>
      </c>
      <c r="H23" s="25">
        <v>39713</v>
      </c>
      <c r="J23" s="2">
        <f t="shared" si="2"/>
        <v>2579713</v>
      </c>
    </row>
    <row r="24" spans="2:10" s="25" customFormat="1" ht="20.25" customHeight="1" thickBot="1">
      <c r="B24" s="30" t="s">
        <v>21</v>
      </c>
      <c r="C24" s="26">
        <f>'1-1. 자활근로'!C24+'1-2. 자활사례관리'!C24</f>
        <v>4140000</v>
      </c>
      <c r="D24" s="26">
        <f>'1-1. 자활근로'!D24+'1-2. 자활사례관리'!D24</f>
        <v>2052000</v>
      </c>
      <c r="E24" s="46">
        <f>'1-1. 자활근로'!E24+'1-2. 자활사례관리'!E24</f>
        <v>500000</v>
      </c>
      <c r="F24" s="47">
        <f>'1-1. 자활근로'!F24+'1-2. 자활사례관리'!F24</f>
        <v>1588000</v>
      </c>
      <c r="H24" s="25">
        <v>41815</v>
      </c>
      <c r="J24" s="2">
        <f t="shared" si="2"/>
        <v>541815</v>
      </c>
    </row>
    <row r="25" spans="2:10" s="25" customFormat="1" ht="23.1" customHeight="1" thickBot="1">
      <c r="B25" s="31" t="s">
        <v>34</v>
      </c>
      <c r="C25" s="26">
        <f>'1-1. 자활근로'!C25+'1-2. 자활사례관리'!C25</f>
        <v>0</v>
      </c>
      <c r="D25" s="32">
        <v>0</v>
      </c>
      <c r="E25" s="46">
        <f>'1-1. 자활근로'!E25+'1-2. 자활사례관리'!E25</f>
        <v>0</v>
      </c>
      <c r="F25" s="47">
        <f>'1-1. 자활근로'!F25+'1-2. 자활사례관리'!F25</f>
        <v>0</v>
      </c>
    </row>
    <row r="26" spans="2:10" s="25" customFormat="1" ht="23.1" customHeight="1">
      <c r="B26" s="33"/>
      <c r="C26" s="34"/>
      <c r="D26" s="23"/>
      <c r="E26" s="23"/>
      <c r="F26" s="23"/>
    </row>
    <row r="27" spans="2:10">
      <c r="E27" s="34">
        <f>'1-1. 자활근로'!E23+'1-2. 자활사례관리'!E23</f>
        <v>2540000</v>
      </c>
    </row>
  </sheetData>
  <mergeCells count="5">
    <mergeCell ref="F4:F5"/>
    <mergeCell ref="B4:B5"/>
    <mergeCell ref="C4:C5"/>
    <mergeCell ref="D4:D5"/>
    <mergeCell ref="E4:E5"/>
  </mergeCells>
  <phoneticPr fontId="2" type="noConversion"/>
  <pageMargins left="0.75" right="0.31" top="0.59" bottom="0.5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2:L28"/>
  <sheetViews>
    <sheetView tabSelected="1" view="pageBreakPreview" zoomScale="85" zoomScaleNormal="85" zoomScaleSheetLayoutView="85" workbookViewId="0">
      <selection activeCell="G4" sqref="G4"/>
    </sheetView>
  </sheetViews>
  <sheetFormatPr defaultRowHeight="13.5"/>
  <cols>
    <col min="1" max="1" width="5.21875" style="3" customWidth="1"/>
    <col min="2" max="2" width="7.44140625" style="3" customWidth="1"/>
    <col min="3" max="4" width="17.21875" style="3" customWidth="1"/>
    <col min="5" max="5" width="18.44140625" style="3" customWidth="1"/>
    <col min="6" max="6" width="16.33203125" style="3" customWidth="1"/>
    <col min="7" max="9" width="12.77734375" style="3" customWidth="1"/>
    <col min="10" max="10" width="18.109375" style="3" customWidth="1"/>
    <col min="11" max="11" width="14.33203125" style="3" bestFit="1" customWidth="1"/>
    <col min="12" max="12" width="11.5546875" style="3" bestFit="1" customWidth="1"/>
    <col min="13" max="16384" width="8.88671875" style="3"/>
  </cols>
  <sheetData>
    <row r="2" spans="1:12" s="1" customFormat="1" ht="27" customHeight="1">
      <c r="B2" s="5" t="s">
        <v>48</v>
      </c>
      <c r="C2" s="4"/>
      <c r="D2" s="4"/>
      <c r="E2" s="4"/>
      <c r="F2" s="4"/>
    </row>
    <row r="3" spans="1:12" s="1" customFormat="1" ht="23.1" customHeight="1" thickBot="1">
      <c r="F3" s="6" t="s">
        <v>3</v>
      </c>
    </row>
    <row r="4" spans="1:12" s="1" customFormat="1" ht="23.1" customHeight="1">
      <c r="B4" s="56" t="s">
        <v>0</v>
      </c>
      <c r="C4" s="58" t="s">
        <v>45</v>
      </c>
      <c r="D4" s="58" t="s">
        <v>2</v>
      </c>
      <c r="E4" s="62" t="s">
        <v>24</v>
      </c>
      <c r="F4" s="54" t="s">
        <v>5</v>
      </c>
    </row>
    <row r="5" spans="1:12" s="1" customFormat="1" ht="23.1" customHeight="1">
      <c r="B5" s="57"/>
      <c r="C5" s="59"/>
      <c r="D5" s="59"/>
      <c r="E5" s="63"/>
      <c r="F5" s="55"/>
    </row>
    <row r="6" spans="1:12" s="1" customFormat="1" ht="23.1" customHeight="1">
      <c r="B6" s="13" t="s">
        <v>1</v>
      </c>
      <c r="C6" s="18">
        <f>SUM(C7,C25)</f>
        <v>327285000</v>
      </c>
      <c r="D6" s="18">
        <f t="shared" ref="D6:F6" si="0">SUM(D7,D25)</f>
        <v>162062206</v>
      </c>
      <c r="E6" s="12">
        <f t="shared" si="0"/>
        <v>39605800</v>
      </c>
      <c r="F6" s="19">
        <f t="shared" si="0"/>
        <v>125616994</v>
      </c>
      <c r="G6" s="48" t="s">
        <v>44</v>
      </c>
      <c r="H6" s="48"/>
      <c r="I6" s="48"/>
      <c r="J6" s="48">
        <v>39605800</v>
      </c>
    </row>
    <row r="7" spans="1:12" s="2" customFormat="1" ht="23.1" customHeight="1">
      <c r="B7" s="13" t="s">
        <v>4</v>
      </c>
      <c r="C7" s="18">
        <f>SUM(C8:C24)</f>
        <v>327285000</v>
      </c>
      <c r="D7" s="18">
        <f t="shared" ref="D7:F7" si="1">SUM(D8:D24)</f>
        <v>162062206</v>
      </c>
      <c r="E7" s="12">
        <f>SUM(E8:E24)</f>
        <v>39605800</v>
      </c>
      <c r="F7" s="19">
        <f t="shared" si="1"/>
        <v>125616994</v>
      </c>
      <c r="J7" s="1"/>
    </row>
    <row r="8" spans="1:12" s="1" customFormat="1" ht="23.1" customHeight="1">
      <c r="A8" s="8"/>
      <c r="B8" s="64" t="s">
        <v>6</v>
      </c>
      <c r="C8" s="65">
        <v>37650000</v>
      </c>
      <c r="D8" s="66">
        <v>18662420</v>
      </c>
      <c r="E8" s="67">
        <v>4556000</v>
      </c>
      <c r="F8" s="68">
        <f t="shared" ref="F8:F25" si="2">C8-D8-E8</f>
        <v>14431580</v>
      </c>
      <c r="G8" s="1">
        <v>23580</v>
      </c>
      <c r="H8" s="48">
        <f>E8-G8</f>
        <v>4532420</v>
      </c>
      <c r="I8" s="1">
        <f>D8+E8</f>
        <v>23218420</v>
      </c>
      <c r="J8" s="1">
        <f>C8/$C$6*100</f>
        <v>11.503735276593794</v>
      </c>
      <c r="K8" s="1">
        <f>$J$6*J8%</f>
        <v>4556146.386177185</v>
      </c>
      <c r="L8" s="1">
        <f>G8+E8</f>
        <v>4579580</v>
      </c>
    </row>
    <row r="9" spans="1:12" s="1" customFormat="1" ht="23.1" customHeight="1">
      <c r="A9" s="8"/>
      <c r="B9" s="13" t="s">
        <v>7</v>
      </c>
      <c r="C9" s="18">
        <v>38300000</v>
      </c>
      <c r="D9" s="41">
        <v>18961568</v>
      </c>
      <c r="E9" s="44">
        <v>4635000</v>
      </c>
      <c r="F9" s="43">
        <f t="shared" si="2"/>
        <v>14703432</v>
      </c>
      <c r="G9" s="1">
        <v>47432</v>
      </c>
      <c r="H9" s="48">
        <f t="shared" ref="H9:H24" si="3">E9-G9</f>
        <v>4587568</v>
      </c>
      <c r="I9" s="1">
        <f t="shared" ref="I9:I24" si="4">D9+E9</f>
        <v>23596568</v>
      </c>
      <c r="J9" s="1">
        <f t="shared" ref="J9:J24" si="5">C9/$C$6*100</f>
        <v>11.702338940067525</v>
      </c>
      <c r="K9" s="1">
        <f t="shared" ref="K9:K24" si="6">$J$6*J9%</f>
        <v>4634804.9559252635</v>
      </c>
      <c r="L9" s="1">
        <f t="shared" ref="L9:L24" si="7">G9+E9</f>
        <v>4682432</v>
      </c>
    </row>
    <row r="10" spans="1:12" s="1" customFormat="1" ht="23.1" customHeight="1">
      <c r="A10" s="8"/>
      <c r="B10" s="13" t="s">
        <v>8</v>
      </c>
      <c r="C10" s="18">
        <v>24660000</v>
      </c>
      <c r="D10" s="41">
        <v>12225163</v>
      </c>
      <c r="E10" s="44">
        <v>2984000</v>
      </c>
      <c r="F10" s="43">
        <f t="shared" si="2"/>
        <v>9450837</v>
      </c>
      <c r="G10" s="1">
        <v>13837</v>
      </c>
      <c r="H10" s="48">
        <f t="shared" si="3"/>
        <v>2970163</v>
      </c>
      <c r="I10" s="1">
        <f t="shared" si="4"/>
        <v>15209163</v>
      </c>
      <c r="J10" s="1">
        <f t="shared" si="5"/>
        <v>7.5347174480956962</v>
      </c>
      <c r="K10" s="1">
        <f t="shared" si="6"/>
        <v>2984185.1230578851</v>
      </c>
      <c r="L10" s="1">
        <f t="shared" si="7"/>
        <v>2997837</v>
      </c>
    </row>
    <row r="11" spans="1:12" s="1" customFormat="1" ht="23.1" customHeight="1">
      <c r="A11" s="8"/>
      <c r="B11" s="13" t="s">
        <v>9</v>
      </c>
      <c r="C11" s="18">
        <v>22630000</v>
      </c>
      <c r="D11" s="41">
        <v>11196206</v>
      </c>
      <c r="E11" s="44">
        <v>2738000</v>
      </c>
      <c r="F11" s="43">
        <f t="shared" si="2"/>
        <v>8695794</v>
      </c>
      <c r="G11" s="1">
        <v>34794</v>
      </c>
      <c r="H11" s="48">
        <f t="shared" si="3"/>
        <v>2703206</v>
      </c>
      <c r="I11" s="1">
        <f t="shared" si="4"/>
        <v>13934206</v>
      </c>
      <c r="J11" s="1">
        <f t="shared" si="5"/>
        <v>6.9144629298623528</v>
      </c>
      <c r="K11" s="1">
        <f t="shared" si="6"/>
        <v>2738528.3590754238</v>
      </c>
      <c r="L11" s="1">
        <f t="shared" si="7"/>
        <v>2772794</v>
      </c>
    </row>
    <row r="12" spans="1:12" s="1" customFormat="1" ht="23.1" customHeight="1">
      <c r="A12" s="8"/>
      <c r="B12" s="13" t="s">
        <v>10</v>
      </c>
      <c r="C12" s="18">
        <v>24260000</v>
      </c>
      <c r="D12" s="41">
        <v>11991368</v>
      </c>
      <c r="E12" s="44">
        <v>2935000</v>
      </c>
      <c r="F12" s="43">
        <f t="shared" si="2"/>
        <v>9333632</v>
      </c>
      <c r="G12" s="1">
        <v>46632</v>
      </c>
      <c r="H12" s="48">
        <f t="shared" si="3"/>
        <v>2888368</v>
      </c>
      <c r="I12" s="1">
        <f t="shared" si="4"/>
        <v>14926368</v>
      </c>
      <c r="J12" s="1">
        <f t="shared" si="5"/>
        <v>7.412499809034939</v>
      </c>
      <c r="K12" s="1">
        <f t="shared" si="6"/>
        <v>2935779.8493667599</v>
      </c>
      <c r="L12" s="1">
        <f t="shared" si="7"/>
        <v>2981632</v>
      </c>
    </row>
    <row r="13" spans="1:12" s="1" customFormat="1" ht="23.1" customHeight="1">
      <c r="A13" s="8"/>
      <c r="B13" s="13" t="s">
        <v>11</v>
      </c>
      <c r="C13" s="18">
        <v>10650000</v>
      </c>
      <c r="D13" s="41">
        <v>5256525</v>
      </c>
      <c r="E13" s="44">
        <v>1288000</v>
      </c>
      <c r="F13" s="43">
        <f t="shared" si="2"/>
        <v>4105475</v>
      </c>
      <c r="G13" s="1">
        <v>26475</v>
      </c>
      <c r="H13" s="48">
        <f t="shared" si="3"/>
        <v>1261525</v>
      </c>
      <c r="I13" s="1">
        <f t="shared" si="4"/>
        <v>6544525</v>
      </c>
      <c r="J13" s="1">
        <f t="shared" si="5"/>
        <v>3.2540446399926668</v>
      </c>
      <c r="K13" s="1">
        <f t="shared" si="6"/>
        <v>1288790.4120262156</v>
      </c>
      <c r="L13" s="1">
        <f t="shared" si="7"/>
        <v>1314475</v>
      </c>
    </row>
    <row r="14" spans="1:12" s="11" customFormat="1" ht="23.1" customHeight="1">
      <c r="A14" s="10"/>
      <c r="B14" s="13" t="s">
        <v>12</v>
      </c>
      <c r="C14" s="18">
        <v>4260000</v>
      </c>
      <c r="D14" s="41">
        <v>2126600</v>
      </c>
      <c r="E14" s="51">
        <v>521800</v>
      </c>
      <c r="F14" s="43">
        <f t="shared" si="2"/>
        <v>1611600</v>
      </c>
      <c r="G14" s="1">
        <v>0</v>
      </c>
      <c r="H14" s="48">
        <f t="shared" si="3"/>
        <v>521800</v>
      </c>
      <c r="I14" s="1">
        <f t="shared" si="4"/>
        <v>2648400</v>
      </c>
      <c r="J14" s="1">
        <f t="shared" si="5"/>
        <v>1.3016178559970668</v>
      </c>
      <c r="K14" s="1">
        <f t="shared" si="6"/>
        <v>515516.16481048631</v>
      </c>
      <c r="L14" s="1">
        <f t="shared" si="7"/>
        <v>521800</v>
      </c>
    </row>
    <row r="15" spans="1:12" s="1" customFormat="1" ht="23.1" customHeight="1">
      <c r="A15" s="8"/>
      <c r="B15" s="13" t="s">
        <v>22</v>
      </c>
      <c r="C15" s="18">
        <v>880000</v>
      </c>
      <c r="D15" s="41">
        <v>450400</v>
      </c>
      <c r="E15" s="51">
        <v>106000</v>
      </c>
      <c r="F15" s="43">
        <f t="shared" si="2"/>
        <v>323600</v>
      </c>
      <c r="G15" s="1">
        <v>0</v>
      </c>
      <c r="H15" s="48">
        <f t="shared" si="3"/>
        <v>106000</v>
      </c>
      <c r="I15" s="1">
        <f t="shared" si="4"/>
        <v>556400</v>
      </c>
      <c r="J15" s="1">
        <f t="shared" si="5"/>
        <v>0.26887880593366636</v>
      </c>
      <c r="K15" s="1">
        <f t="shared" si="6"/>
        <v>106491.60212047603</v>
      </c>
      <c r="L15" s="1">
        <f t="shared" si="7"/>
        <v>106000</v>
      </c>
    </row>
    <row r="16" spans="1:12" s="1" customFormat="1" ht="23.1" customHeight="1">
      <c r="A16" s="8"/>
      <c r="B16" s="13" t="s">
        <v>13</v>
      </c>
      <c r="C16" s="18">
        <v>35170000</v>
      </c>
      <c r="D16" s="41">
        <v>17415287</v>
      </c>
      <c r="E16" s="51">
        <v>4256000</v>
      </c>
      <c r="F16" s="43">
        <f t="shared" si="2"/>
        <v>13498713</v>
      </c>
      <c r="G16" s="1">
        <v>40713</v>
      </c>
      <c r="H16" s="48">
        <f t="shared" si="3"/>
        <v>4215287</v>
      </c>
      <c r="I16" s="1">
        <f t="shared" si="4"/>
        <v>21671287</v>
      </c>
      <c r="J16" s="1">
        <f t="shared" si="5"/>
        <v>10.745985914417098</v>
      </c>
      <c r="K16" s="1">
        <f t="shared" si="6"/>
        <v>4256033.6892922064</v>
      </c>
      <c r="L16" s="1">
        <f t="shared" si="7"/>
        <v>4296713</v>
      </c>
    </row>
    <row r="17" spans="1:12" s="1" customFormat="1" ht="23.1" customHeight="1">
      <c r="A17" s="8"/>
      <c r="B17" s="13" t="s">
        <v>14</v>
      </c>
      <c r="C17" s="18">
        <v>15510000</v>
      </c>
      <c r="D17" s="41">
        <v>7682763</v>
      </c>
      <c r="E17" s="51">
        <v>1876000</v>
      </c>
      <c r="F17" s="43">
        <f t="shared" si="2"/>
        <v>5951237</v>
      </c>
      <c r="G17" s="1">
        <v>13237</v>
      </c>
      <c r="H17" s="48">
        <f t="shared" si="3"/>
        <v>1862763</v>
      </c>
      <c r="I17" s="1">
        <f t="shared" si="4"/>
        <v>9558763</v>
      </c>
      <c r="J17" s="1">
        <f t="shared" si="5"/>
        <v>4.7389889545808703</v>
      </c>
      <c r="K17" s="1">
        <f t="shared" si="6"/>
        <v>1876914.4873733902</v>
      </c>
      <c r="L17" s="1">
        <f t="shared" si="7"/>
        <v>1889237</v>
      </c>
    </row>
    <row r="18" spans="1:12" s="11" customFormat="1" ht="23.1" customHeight="1">
      <c r="A18" s="10"/>
      <c r="B18" s="13" t="s">
        <v>15</v>
      </c>
      <c r="C18" s="18">
        <v>7820000</v>
      </c>
      <c r="D18" s="41">
        <v>3880000</v>
      </c>
      <c r="E18" s="51">
        <v>946000</v>
      </c>
      <c r="F18" s="43">
        <f t="shared" si="2"/>
        <v>2994000</v>
      </c>
      <c r="G18" s="1">
        <v>0</v>
      </c>
      <c r="H18" s="48">
        <f t="shared" si="3"/>
        <v>946000</v>
      </c>
      <c r="I18" s="1">
        <f t="shared" si="4"/>
        <v>4826000</v>
      </c>
      <c r="J18" s="1">
        <f t="shared" si="5"/>
        <v>2.389354843637808</v>
      </c>
      <c r="K18" s="1">
        <f t="shared" si="6"/>
        <v>946323.10066150292</v>
      </c>
      <c r="L18" s="1">
        <f t="shared" si="7"/>
        <v>946000</v>
      </c>
    </row>
    <row r="19" spans="1:12" s="11" customFormat="1" ht="23.1" customHeight="1">
      <c r="A19" s="10"/>
      <c r="B19" s="7" t="s">
        <v>16</v>
      </c>
      <c r="C19" s="18">
        <v>11075000</v>
      </c>
      <c r="D19" s="41">
        <v>5481763</v>
      </c>
      <c r="E19" s="51">
        <v>1340000</v>
      </c>
      <c r="F19" s="43">
        <f t="shared" si="2"/>
        <v>4253237</v>
      </c>
      <c r="G19" s="1">
        <v>13237</v>
      </c>
      <c r="H19" s="48">
        <f t="shared" si="3"/>
        <v>1326763</v>
      </c>
      <c r="I19" s="1">
        <f t="shared" si="4"/>
        <v>6821763</v>
      </c>
      <c r="J19" s="1">
        <f t="shared" si="5"/>
        <v>3.3839008814947218</v>
      </c>
      <c r="K19" s="1">
        <f t="shared" si="6"/>
        <v>1340221.0153230366</v>
      </c>
      <c r="L19" s="1">
        <f t="shared" si="7"/>
        <v>1353237</v>
      </c>
    </row>
    <row r="20" spans="1:12" s="1" customFormat="1" ht="23.1" customHeight="1">
      <c r="A20" s="8"/>
      <c r="B20" s="7" t="s">
        <v>17</v>
      </c>
      <c r="C20" s="18">
        <v>24890000</v>
      </c>
      <c r="D20" s="41">
        <v>12329125</v>
      </c>
      <c r="E20" s="51">
        <v>3012000</v>
      </c>
      <c r="F20" s="43">
        <f t="shared" si="2"/>
        <v>9548875</v>
      </c>
      <c r="G20" s="1">
        <v>23875</v>
      </c>
      <c r="H20" s="48">
        <f t="shared" si="3"/>
        <v>2988125</v>
      </c>
      <c r="I20" s="1">
        <f t="shared" si="4"/>
        <v>15341125</v>
      </c>
      <c r="J20" s="1">
        <f t="shared" si="5"/>
        <v>7.6049925905556313</v>
      </c>
      <c r="K20" s="1">
        <f t="shared" si="6"/>
        <v>3012018.1554302825</v>
      </c>
      <c r="L20" s="1">
        <f t="shared" si="7"/>
        <v>3035875</v>
      </c>
    </row>
    <row r="21" spans="1:12" s="11" customFormat="1" ht="23.1" customHeight="1">
      <c r="A21" s="10"/>
      <c r="B21" s="13" t="s">
        <v>18</v>
      </c>
      <c r="C21" s="18">
        <v>24540000</v>
      </c>
      <c r="D21" s="41">
        <v>12164763</v>
      </c>
      <c r="E21" s="51">
        <v>2969000</v>
      </c>
      <c r="F21" s="43">
        <f t="shared" si="2"/>
        <v>9406237</v>
      </c>
      <c r="G21" s="1">
        <v>13237</v>
      </c>
      <c r="H21" s="48">
        <f t="shared" si="3"/>
        <v>2955763</v>
      </c>
      <c r="I21" s="1">
        <f t="shared" si="4"/>
        <v>15133763</v>
      </c>
      <c r="J21" s="1">
        <f t="shared" si="5"/>
        <v>7.4980521563774687</v>
      </c>
      <c r="K21" s="1">
        <f t="shared" si="6"/>
        <v>2969663.5409505474</v>
      </c>
      <c r="L21" s="1">
        <f t="shared" si="7"/>
        <v>2982237</v>
      </c>
    </row>
    <row r="22" spans="1:12" s="1" customFormat="1" ht="23.1" customHeight="1">
      <c r="A22" s="8"/>
      <c r="B22" s="13" t="s">
        <v>19</v>
      </c>
      <c r="C22" s="18">
        <v>19860000</v>
      </c>
      <c r="D22" s="41">
        <v>9808968</v>
      </c>
      <c r="E22" s="51">
        <v>2403000</v>
      </c>
      <c r="F22" s="43">
        <f t="shared" si="2"/>
        <v>7648032</v>
      </c>
      <c r="G22" s="1">
        <v>47032</v>
      </c>
      <c r="H22" s="48">
        <f t="shared" si="3"/>
        <v>2355968</v>
      </c>
      <c r="I22" s="1">
        <f t="shared" si="4"/>
        <v>12211968</v>
      </c>
      <c r="J22" s="1">
        <f t="shared" si="5"/>
        <v>6.0681057793666078</v>
      </c>
      <c r="K22" s="1">
        <f t="shared" si="6"/>
        <v>2403321.8387643802</v>
      </c>
      <c r="L22" s="1">
        <f t="shared" si="7"/>
        <v>2450032</v>
      </c>
    </row>
    <row r="23" spans="1:12" s="1" customFormat="1" ht="23.1" customHeight="1">
      <c r="A23" s="8"/>
      <c r="B23" s="13" t="s">
        <v>20</v>
      </c>
      <c r="C23" s="18">
        <v>20990000</v>
      </c>
      <c r="D23" s="41">
        <v>10377287</v>
      </c>
      <c r="E23" s="51">
        <v>2540000</v>
      </c>
      <c r="F23" s="43">
        <f t="shared" si="2"/>
        <v>8072713</v>
      </c>
      <c r="G23" s="1">
        <v>39713</v>
      </c>
      <c r="H23" s="48">
        <f t="shared" si="3"/>
        <v>2500287</v>
      </c>
      <c r="I23" s="1">
        <f t="shared" si="4"/>
        <v>12917287</v>
      </c>
      <c r="J23" s="1">
        <f t="shared" si="5"/>
        <v>6.4133706097132466</v>
      </c>
      <c r="K23" s="1">
        <f t="shared" si="6"/>
        <v>2540066.7369418093</v>
      </c>
      <c r="L23" s="1">
        <f t="shared" si="7"/>
        <v>2579713</v>
      </c>
    </row>
    <row r="24" spans="1:12" s="1" customFormat="1" ht="24" customHeight="1" thickBot="1">
      <c r="A24" s="8"/>
      <c r="B24" s="17" t="s">
        <v>21</v>
      </c>
      <c r="C24" s="20">
        <v>4140000</v>
      </c>
      <c r="D24" s="42">
        <v>2052000</v>
      </c>
      <c r="E24" s="52">
        <v>500000</v>
      </c>
      <c r="F24" s="43">
        <f t="shared" si="2"/>
        <v>1588000</v>
      </c>
      <c r="H24" s="48">
        <f t="shared" si="3"/>
        <v>500000</v>
      </c>
      <c r="I24" s="1">
        <f t="shared" si="4"/>
        <v>2552000</v>
      </c>
      <c r="J24" s="1">
        <f t="shared" si="5"/>
        <v>1.2649525642788395</v>
      </c>
      <c r="K24" s="1">
        <f t="shared" si="6"/>
        <v>500994.58270314866</v>
      </c>
      <c r="L24" s="1">
        <f t="shared" si="7"/>
        <v>500000</v>
      </c>
    </row>
    <row r="25" spans="1:12" s="1" customFormat="1" ht="23.1" customHeight="1" thickBot="1">
      <c r="A25" s="8"/>
      <c r="B25" s="16" t="s">
        <v>23</v>
      </c>
      <c r="C25" s="21">
        <v>0</v>
      </c>
      <c r="D25" s="45">
        <v>0</v>
      </c>
      <c r="E25" s="14">
        <v>0</v>
      </c>
      <c r="F25" s="43">
        <f t="shared" si="2"/>
        <v>0</v>
      </c>
    </row>
    <row r="26" spans="1:12">
      <c r="C26" s="9"/>
    </row>
    <row r="28" spans="1:12">
      <c r="E28" s="9"/>
    </row>
  </sheetData>
  <mergeCells count="5">
    <mergeCell ref="F4:F5"/>
    <mergeCell ref="B4:B5"/>
    <mergeCell ref="C4:C5"/>
    <mergeCell ref="D4:D5"/>
    <mergeCell ref="E4:E5"/>
  </mergeCells>
  <phoneticPr fontId="2" type="noConversion"/>
  <pageMargins left="0.46" right="0.28999999999999998" top="0.51" bottom="0.44" header="0.3" footer="0.5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I25"/>
  <sheetViews>
    <sheetView view="pageBreakPreview" zoomScale="85" zoomScaleNormal="85" zoomScaleSheetLayoutView="85" workbookViewId="0">
      <selection activeCell="E9" sqref="E9"/>
    </sheetView>
  </sheetViews>
  <sheetFormatPr defaultRowHeight="13.5"/>
  <cols>
    <col min="1" max="1" width="4.88671875" style="23" customWidth="1"/>
    <col min="2" max="2" width="7.44140625" style="23" customWidth="1"/>
    <col min="3" max="3" width="15.33203125" style="23" customWidth="1"/>
    <col min="4" max="4" width="18.109375" style="23" bestFit="1" customWidth="1"/>
    <col min="5" max="5" width="19.44140625" style="23" customWidth="1"/>
    <col min="6" max="6" width="14.109375" style="23" customWidth="1"/>
    <col min="7" max="8" width="9.88671875" style="23" bestFit="1" customWidth="1"/>
    <col min="9" max="9" width="8.88671875" style="23"/>
    <col min="10" max="10" width="9.88671875" style="23" bestFit="1" customWidth="1"/>
    <col min="11" max="16384" width="8.88671875" style="23"/>
  </cols>
  <sheetData>
    <row r="2" spans="2:9" s="25" customFormat="1" ht="27" customHeight="1">
      <c r="B2" s="5" t="s">
        <v>49</v>
      </c>
      <c r="C2" s="4"/>
      <c r="D2" s="4"/>
      <c r="E2" s="4"/>
    </row>
    <row r="3" spans="2:9" s="25" customFormat="1" ht="23.1" customHeight="1" thickBot="1">
      <c r="F3" s="6" t="s">
        <v>35</v>
      </c>
    </row>
    <row r="4" spans="2:9" s="25" customFormat="1" ht="23.1" customHeight="1">
      <c r="B4" s="56" t="s">
        <v>36</v>
      </c>
      <c r="C4" s="58" t="s">
        <v>45</v>
      </c>
      <c r="D4" s="58" t="s">
        <v>37</v>
      </c>
      <c r="E4" s="62" t="s">
        <v>38</v>
      </c>
      <c r="F4" s="54" t="s">
        <v>39</v>
      </c>
    </row>
    <row r="5" spans="2:9" s="25" customFormat="1" ht="23.1" customHeight="1">
      <c r="B5" s="57"/>
      <c r="C5" s="59"/>
      <c r="D5" s="59"/>
      <c r="E5" s="63"/>
      <c r="F5" s="55"/>
    </row>
    <row r="6" spans="2:9" s="25" customFormat="1" ht="23.1" customHeight="1">
      <c r="B6" s="22" t="s">
        <v>40</v>
      </c>
      <c r="C6" s="35">
        <f t="shared" ref="C6:F6" si="0">SUM(C7,C25)</f>
        <v>1188000</v>
      </c>
      <c r="D6" s="35">
        <f t="shared" si="0"/>
        <v>804194</v>
      </c>
      <c r="E6" s="12">
        <f>SUM(E7,E25)</f>
        <v>0</v>
      </c>
      <c r="F6" s="35">
        <f t="shared" si="0"/>
        <v>383806</v>
      </c>
    </row>
    <row r="7" spans="2:9" s="2" customFormat="1" ht="23.1" customHeight="1">
      <c r="B7" s="22" t="s">
        <v>41</v>
      </c>
      <c r="C7" s="36">
        <f t="shared" ref="C7" si="1">SUM(C8:C24)</f>
        <v>1188000</v>
      </c>
      <c r="D7" s="36">
        <f>SUM(D8:D24)</f>
        <v>804194</v>
      </c>
      <c r="E7" s="12">
        <f>SUM(E8:E24)</f>
        <v>0</v>
      </c>
      <c r="F7" s="36">
        <f>C7-D7-E7</f>
        <v>383806</v>
      </c>
    </row>
    <row r="8" spans="2:9" s="25" customFormat="1" ht="23.1" customHeight="1">
      <c r="B8" s="22" t="s">
        <v>6</v>
      </c>
      <c r="C8" s="53">
        <v>73560</v>
      </c>
      <c r="D8" s="37">
        <v>49980</v>
      </c>
      <c r="E8" s="12"/>
      <c r="F8" s="36">
        <f t="shared" ref="F8:F25" si="2">C8-D8-E8</f>
        <v>23580</v>
      </c>
    </row>
    <row r="9" spans="2:9" s="25" customFormat="1" ht="23.1" customHeight="1">
      <c r="B9" s="22" t="s">
        <v>7</v>
      </c>
      <c r="C9" s="53">
        <v>144465</v>
      </c>
      <c r="D9" s="37">
        <v>97032</v>
      </c>
      <c r="E9" s="12"/>
      <c r="F9" s="36">
        <f t="shared" si="2"/>
        <v>47433</v>
      </c>
    </row>
    <row r="10" spans="2:9" s="25" customFormat="1" ht="23.1" customHeight="1">
      <c r="B10" s="22" t="s">
        <v>8</v>
      </c>
      <c r="C10" s="53">
        <v>41275</v>
      </c>
      <c r="D10" s="37">
        <v>27437</v>
      </c>
      <c r="E10" s="12"/>
      <c r="F10" s="36">
        <f t="shared" si="2"/>
        <v>13838</v>
      </c>
    </row>
    <row r="11" spans="2:9" s="25" customFormat="1" ht="23.1" customHeight="1">
      <c r="B11" s="22" t="s">
        <v>9</v>
      </c>
      <c r="C11" s="53">
        <v>103189</v>
      </c>
      <c r="D11" s="37">
        <v>68394</v>
      </c>
      <c r="E11" s="12"/>
      <c r="F11" s="36">
        <f t="shared" si="2"/>
        <v>34795</v>
      </c>
    </row>
    <row r="12" spans="2:9" s="25" customFormat="1" ht="23.1" customHeight="1">
      <c r="B12" s="22" t="s">
        <v>10</v>
      </c>
      <c r="C12" s="53">
        <v>144465</v>
      </c>
      <c r="D12" s="37">
        <v>97832</v>
      </c>
      <c r="E12" s="12"/>
      <c r="F12" s="36">
        <f t="shared" si="2"/>
        <v>46633</v>
      </c>
    </row>
    <row r="13" spans="2:9" s="25" customFormat="1" ht="23.1" customHeight="1">
      <c r="B13" s="22" t="s">
        <v>11</v>
      </c>
      <c r="C13" s="53">
        <v>82551</v>
      </c>
      <c r="D13" s="37">
        <v>56075</v>
      </c>
      <c r="E13" s="12"/>
      <c r="F13" s="36">
        <f t="shared" si="2"/>
        <v>26476</v>
      </c>
    </row>
    <row r="14" spans="2:9" s="25" customFormat="1" ht="23.1" customHeight="1">
      <c r="B14" s="22" t="s">
        <v>12</v>
      </c>
      <c r="C14" s="53">
        <v>0</v>
      </c>
      <c r="D14" s="37">
        <v>0</v>
      </c>
      <c r="E14" s="12"/>
      <c r="F14" s="36">
        <f t="shared" si="2"/>
        <v>0</v>
      </c>
    </row>
    <row r="15" spans="2:9" s="25" customFormat="1" ht="23.1" customHeight="1">
      <c r="B15" s="22" t="s">
        <v>42</v>
      </c>
      <c r="C15" s="53">
        <v>0</v>
      </c>
      <c r="D15" s="37">
        <v>0</v>
      </c>
      <c r="E15" s="12"/>
      <c r="F15" s="36">
        <f t="shared" si="2"/>
        <v>0</v>
      </c>
      <c r="I15" s="48"/>
    </row>
    <row r="16" spans="2:9" s="25" customFormat="1" ht="23.1" customHeight="1">
      <c r="B16" s="22" t="s">
        <v>13</v>
      </c>
      <c r="C16" s="53">
        <v>123827</v>
      </c>
      <c r="D16" s="37">
        <v>83113</v>
      </c>
      <c r="E16" s="12"/>
      <c r="F16" s="36">
        <f t="shared" si="2"/>
        <v>40714</v>
      </c>
    </row>
    <row r="17" spans="2:9" s="25" customFormat="1" ht="23.1" customHeight="1">
      <c r="B17" s="22" t="s">
        <v>14</v>
      </c>
      <c r="C17" s="53">
        <v>41275</v>
      </c>
      <c r="D17" s="37">
        <v>28037</v>
      </c>
      <c r="E17" s="12"/>
      <c r="F17" s="36">
        <f t="shared" si="2"/>
        <v>13238</v>
      </c>
    </row>
    <row r="18" spans="2:9" s="25" customFormat="1" ht="23.1" customHeight="1">
      <c r="B18" s="22" t="s">
        <v>15</v>
      </c>
      <c r="C18" s="53">
        <v>0</v>
      </c>
      <c r="D18" s="37">
        <v>0</v>
      </c>
      <c r="E18" s="12"/>
      <c r="F18" s="36">
        <f t="shared" si="2"/>
        <v>0</v>
      </c>
      <c r="I18" s="48"/>
    </row>
    <row r="19" spans="2:9" s="25" customFormat="1" ht="23.1" customHeight="1">
      <c r="B19" s="29" t="s">
        <v>16</v>
      </c>
      <c r="C19" s="53">
        <v>41275</v>
      </c>
      <c r="D19" s="37">
        <v>28037</v>
      </c>
      <c r="E19" s="12"/>
      <c r="F19" s="36">
        <f t="shared" si="2"/>
        <v>13238</v>
      </c>
    </row>
    <row r="20" spans="2:9" s="25" customFormat="1" ht="23.1" customHeight="1">
      <c r="B20" s="29" t="s">
        <v>17</v>
      </c>
      <c r="C20" s="53">
        <v>82551</v>
      </c>
      <c r="D20" s="37">
        <v>58675</v>
      </c>
      <c r="E20" s="12"/>
      <c r="F20" s="36">
        <f t="shared" si="2"/>
        <v>23876</v>
      </c>
    </row>
    <row r="21" spans="2:9" s="25" customFormat="1" ht="23.1" customHeight="1">
      <c r="B21" s="22" t="s">
        <v>18</v>
      </c>
      <c r="C21" s="53">
        <v>41275</v>
      </c>
      <c r="D21" s="37">
        <v>28037</v>
      </c>
      <c r="E21" s="12"/>
      <c r="F21" s="36">
        <f t="shared" si="2"/>
        <v>13238</v>
      </c>
    </row>
    <row r="22" spans="2:9" s="25" customFormat="1" ht="23.1" customHeight="1">
      <c r="B22" s="22" t="s">
        <v>19</v>
      </c>
      <c r="C22" s="53">
        <v>144465</v>
      </c>
      <c r="D22" s="37">
        <v>97432</v>
      </c>
      <c r="E22" s="12"/>
      <c r="F22" s="36">
        <f t="shared" si="2"/>
        <v>47033</v>
      </c>
    </row>
    <row r="23" spans="2:9" s="25" customFormat="1" ht="23.1" customHeight="1">
      <c r="B23" s="22" t="s">
        <v>20</v>
      </c>
      <c r="C23" s="53">
        <v>123827</v>
      </c>
      <c r="D23" s="37">
        <v>84113</v>
      </c>
      <c r="E23" s="12"/>
      <c r="F23" s="36">
        <f t="shared" si="2"/>
        <v>39714</v>
      </c>
    </row>
    <row r="24" spans="2:9" s="25" customFormat="1" ht="23.1" customHeight="1" thickBot="1">
      <c r="B24" s="30" t="s">
        <v>21</v>
      </c>
      <c r="C24" s="49">
        <v>0</v>
      </c>
      <c r="D24" s="38">
        <v>0</v>
      </c>
      <c r="E24" s="15"/>
      <c r="F24" s="36">
        <f t="shared" si="2"/>
        <v>0</v>
      </c>
    </row>
    <row r="25" spans="2:9" s="25" customFormat="1" ht="23.1" customHeight="1" thickBot="1">
      <c r="B25" s="31" t="s">
        <v>43</v>
      </c>
      <c r="C25" s="50">
        <v>0</v>
      </c>
      <c r="D25" s="39"/>
      <c r="E25" s="40">
        <v>0</v>
      </c>
      <c r="F25" s="36">
        <f t="shared" si="2"/>
        <v>0</v>
      </c>
    </row>
  </sheetData>
  <mergeCells count="5">
    <mergeCell ref="F4:F5"/>
    <mergeCell ref="B4:B5"/>
    <mergeCell ref="C4:C5"/>
    <mergeCell ref="D4:D5"/>
    <mergeCell ref="E4:E5"/>
  </mergeCells>
  <phoneticPr fontId="2" type="noConversion"/>
  <pageMargins left="0.46" right="0.28999999999999998" top="0.51" bottom="0.44" header="0.3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자활사업(합계)</vt:lpstr>
      <vt:lpstr>1-1. 자활근로</vt:lpstr>
      <vt:lpstr>1-2. 자활사례관리</vt:lpstr>
      <vt:lpstr>'1-1. 자활근로'!Print_Area</vt:lpstr>
      <vt:lpstr>'1-2. 자활사례관리'!Print_Area</vt:lpstr>
      <vt:lpstr>'자활사업(합계)'!Print_Area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Mohw-UP</dc:creator>
  <cp:lastModifiedBy>user</cp:lastModifiedBy>
  <cp:lastPrinted>2015-11-12T02:03:09Z</cp:lastPrinted>
  <dcterms:created xsi:type="dcterms:W3CDTF">1997-01-10T04:21:27Z</dcterms:created>
  <dcterms:modified xsi:type="dcterms:W3CDTF">2016-05-16T23:13:08Z</dcterms:modified>
</cp:coreProperties>
</file>