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120" windowWidth="18960" windowHeight="12945"/>
  </bookViews>
  <sheets>
    <sheet name="운전일지1" sheetId="1" r:id="rId1"/>
    <sheet name="운전일지2" sheetId="2" r:id="rId2"/>
    <sheet name="운전일지3" sheetId="3" r:id="rId3"/>
    <sheet name="밸브개도" sheetId="4" r:id="rId4"/>
  </sheets>
  <definedNames>
    <definedName name="_xlnm.Print_Area" localSheetId="3">밸브개도!$A$1:$P$47</definedName>
    <definedName name="_xlnm.Print_Area" localSheetId="0">운전일지1!$A$1:$V$47</definedName>
    <definedName name="_xlnm.Print_Area" localSheetId="1">운전일지2!$A$1:$AI$42</definedName>
    <definedName name="_xlnm.Print_Area" localSheetId="2">운전일지3!$A$1:$AO$42</definedName>
  </definedNames>
  <calcPr calcId="162913"/>
</workbook>
</file>

<file path=xl/calcChain.xml><?xml version="1.0" encoding="utf-8"?>
<calcChain xmlns="http://schemas.openxmlformats.org/spreadsheetml/2006/main">
  <c r="Y11" i="1" l="1"/>
  <c r="Z39" i="1"/>
  <c r="X39" i="1"/>
  <c r="W39" i="1"/>
  <c r="Z38" i="1"/>
  <c r="W38" i="1"/>
  <c r="Z37" i="1"/>
  <c r="W37" i="1"/>
  <c r="Y35" i="1"/>
  <c r="Y34" i="1"/>
  <c r="AA34" i="1"/>
  <c r="Y33" i="1"/>
  <c r="Y32" i="1"/>
  <c r="Y31" i="1"/>
  <c r="AA31" i="1"/>
  <c r="Y30" i="1"/>
  <c r="Y29" i="1"/>
  <c r="AA29" i="1"/>
  <c r="Y28" i="1"/>
  <c r="Y26" i="1"/>
  <c r="AA26" i="1"/>
  <c r="Y25" i="1"/>
  <c r="Y24" i="1"/>
  <c r="Y23" i="1"/>
  <c r="AA23" i="1"/>
  <c r="Y22" i="1"/>
  <c r="Y21" i="1"/>
  <c r="Y20" i="1"/>
  <c r="Y19" i="1"/>
  <c r="Y17" i="1"/>
  <c r="AA17" i="1"/>
  <c r="Y16" i="1"/>
  <c r="Y15" i="1"/>
  <c r="Y14" i="1"/>
  <c r="Y13" i="1"/>
  <c r="Y18" i="1"/>
  <c r="Y12" i="1"/>
  <c r="Y9" i="1"/>
  <c r="H30" i="1"/>
  <c r="H31" i="1"/>
  <c r="H32" i="1"/>
  <c r="H33" i="1"/>
  <c r="H34" i="1"/>
  <c r="H35" i="1"/>
  <c r="H36" i="1"/>
  <c r="H29" i="1"/>
  <c r="H28" i="1"/>
  <c r="H21" i="1"/>
  <c r="H22" i="1"/>
  <c r="H23" i="1"/>
  <c r="H24" i="1"/>
  <c r="H25" i="1"/>
  <c r="H26" i="1"/>
  <c r="H20" i="1"/>
  <c r="H19" i="1"/>
  <c r="H13" i="1"/>
  <c r="H14" i="1"/>
  <c r="H15" i="1"/>
  <c r="H16" i="1"/>
  <c r="H17" i="1"/>
  <c r="H12" i="1"/>
  <c r="H11" i="1"/>
  <c r="H9" i="1"/>
  <c r="D30" i="1"/>
  <c r="D31" i="1"/>
  <c r="D32" i="1"/>
  <c r="AA32" i="1"/>
  <c r="D33" i="1"/>
  <c r="AA33" i="1"/>
  <c r="D34" i="1"/>
  <c r="D35" i="1"/>
  <c r="AA35" i="1"/>
  <c r="D29" i="1"/>
  <c r="D28" i="1"/>
  <c r="D21" i="1"/>
  <c r="D22" i="1"/>
  <c r="D23" i="1"/>
  <c r="D24" i="1"/>
  <c r="D25" i="1"/>
  <c r="AA25" i="1"/>
  <c r="D26" i="1"/>
  <c r="D20" i="1"/>
  <c r="AA20" i="1"/>
  <c r="D19" i="1"/>
  <c r="D13" i="1"/>
  <c r="D14" i="1"/>
  <c r="D15" i="1"/>
  <c r="D16" i="1"/>
  <c r="D17" i="1"/>
  <c r="D12" i="1"/>
  <c r="AA12" i="1"/>
  <c r="D11" i="1"/>
  <c r="AA11" i="1"/>
  <c r="D9" i="1"/>
  <c r="AG35" i="2"/>
  <c r="AG34" i="2"/>
  <c r="AG33" i="2"/>
  <c r="AC35" i="2"/>
  <c r="AC34" i="2"/>
  <c r="AC33" i="2"/>
  <c r="W35" i="2"/>
  <c r="W34" i="2"/>
  <c r="W33" i="2"/>
  <c r="Q35" i="2"/>
  <c r="Q34" i="2"/>
  <c r="Q33" i="2"/>
  <c r="L35" i="2"/>
  <c r="L34" i="2"/>
  <c r="L33" i="2"/>
  <c r="F36" i="2"/>
  <c r="AB35" i="2"/>
  <c r="AA35" i="2"/>
  <c r="Z35" i="2"/>
  <c r="AB34" i="2"/>
  <c r="AA34" i="2"/>
  <c r="Z34" i="2"/>
  <c r="AB33" i="2"/>
  <c r="AA33" i="2"/>
  <c r="Z33" i="2"/>
  <c r="Y35" i="2"/>
  <c r="X35" i="2"/>
  <c r="Y34" i="2"/>
  <c r="X34" i="2"/>
  <c r="Y33" i="2"/>
  <c r="X33" i="2"/>
  <c r="V35" i="2"/>
  <c r="U35" i="2"/>
  <c r="T35" i="2"/>
  <c r="V34" i="2"/>
  <c r="U34" i="2"/>
  <c r="T34" i="2"/>
  <c r="V33" i="2"/>
  <c r="U33" i="2"/>
  <c r="T33" i="2"/>
  <c r="P35" i="2"/>
  <c r="O35" i="2"/>
  <c r="N35" i="2"/>
  <c r="M35" i="2"/>
  <c r="P34" i="2"/>
  <c r="O34" i="2"/>
  <c r="N34" i="2"/>
  <c r="M34" i="2"/>
  <c r="P33" i="2"/>
  <c r="O33" i="2"/>
  <c r="N33" i="2"/>
  <c r="M33" i="2"/>
  <c r="AG36" i="2"/>
  <c r="AC36" i="2"/>
  <c r="AI35" i="2"/>
  <c r="AH35" i="2"/>
  <c r="AF35" i="2"/>
  <c r="AE35" i="2"/>
  <c r="AD35" i="2"/>
  <c r="S35" i="2"/>
  <c r="R35" i="2"/>
  <c r="K35" i="2"/>
  <c r="J35" i="2"/>
  <c r="I35" i="2"/>
  <c r="H35" i="2"/>
  <c r="G35" i="2"/>
  <c r="F35" i="2"/>
  <c r="E35" i="2"/>
  <c r="D35" i="2"/>
  <c r="C35" i="2"/>
  <c r="B35" i="2"/>
  <c r="AI34" i="2"/>
  <c r="AH34" i="2"/>
  <c r="AF34" i="2"/>
  <c r="AE34" i="2"/>
  <c r="AD34" i="2"/>
  <c r="S34" i="2"/>
  <c r="R34" i="2"/>
  <c r="K34" i="2"/>
  <c r="J34" i="2"/>
  <c r="I34" i="2"/>
  <c r="H34" i="2"/>
  <c r="G34" i="2"/>
  <c r="F34" i="2"/>
  <c r="E34" i="2"/>
  <c r="D34" i="2"/>
  <c r="C34" i="2"/>
  <c r="B34" i="2"/>
  <c r="AI33" i="2"/>
  <c r="AH33" i="2"/>
  <c r="AF33" i="2"/>
  <c r="AE33" i="2"/>
  <c r="AD33" i="2"/>
  <c r="S33" i="2"/>
  <c r="R33" i="2"/>
  <c r="K33" i="2"/>
  <c r="J33" i="2"/>
  <c r="I33" i="2"/>
  <c r="H33" i="2"/>
  <c r="G33" i="2"/>
  <c r="F33" i="2"/>
  <c r="E33" i="2"/>
  <c r="D33" i="2"/>
  <c r="C33" i="2"/>
  <c r="B33" i="2"/>
  <c r="K39" i="1"/>
  <c r="J39" i="1"/>
  <c r="J38" i="1"/>
  <c r="J37" i="1"/>
  <c r="G39" i="1"/>
  <c r="F39" i="1"/>
  <c r="F38" i="1"/>
  <c r="F37" i="1"/>
  <c r="F36" i="3"/>
  <c r="J36" i="3"/>
  <c r="N36" i="3"/>
  <c r="R36" i="3"/>
  <c r="V36" i="3"/>
  <c r="Z36" i="3"/>
  <c r="AD36" i="3"/>
  <c r="AH36" i="3"/>
  <c r="AL36" i="3"/>
  <c r="F37" i="3"/>
  <c r="J37" i="3"/>
  <c r="N37" i="3"/>
  <c r="R37" i="3"/>
  <c r="V37" i="3"/>
  <c r="Z37" i="3"/>
  <c r="AD37" i="3"/>
  <c r="AH37" i="3"/>
  <c r="AL37" i="3"/>
  <c r="B37" i="3"/>
  <c r="B36" i="3"/>
  <c r="L28" i="1"/>
  <c r="L29" i="1"/>
  <c r="L30" i="1"/>
  <c r="L31" i="1"/>
  <c r="L32" i="1"/>
  <c r="L33" i="1"/>
  <c r="L34" i="1"/>
  <c r="L35" i="1"/>
  <c r="L19" i="1"/>
  <c r="L20" i="1"/>
  <c r="L21" i="1"/>
  <c r="L22" i="1"/>
  <c r="L23" i="1"/>
  <c r="L24" i="1"/>
  <c r="L25" i="1"/>
  <c r="L26" i="1"/>
  <c r="L9" i="1"/>
  <c r="L11" i="1"/>
  <c r="L12" i="1"/>
  <c r="L13" i="1"/>
  <c r="L14" i="1"/>
  <c r="L15" i="1"/>
  <c r="L16" i="1"/>
  <c r="L17" i="1"/>
  <c r="U34" i="1"/>
  <c r="U35" i="1"/>
  <c r="E35" i="4"/>
  <c r="F35" i="4"/>
  <c r="G35" i="4"/>
  <c r="H35" i="4"/>
  <c r="I35" i="4"/>
  <c r="J35" i="4"/>
  <c r="K35" i="4"/>
  <c r="L35" i="4"/>
  <c r="M35" i="4"/>
  <c r="N35" i="4"/>
  <c r="O35" i="4"/>
  <c r="P35" i="4"/>
  <c r="E36" i="4"/>
  <c r="F36" i="4"/>
  <c r="G36" i="4"/>
  <c r="H36" i="4"/>
  <c r="I36" i="4"/>
  <c r="J36" i="4"/>
  <c r="K36" i="4"/>
  <c r="L36" i="4"/>
  <c r="M36" i="4"/>
  <c r="N36" i="4"/>
  <c r="O36" i="4"/>
  <c r="P36" i="4"/>
  <c r="E37" i="4"/>
  <c r="F37" i="4"/>
  <c r="G37" i="4"/>
  <c r="H37" i="4"/>
  <c r="I37" i="4"/>
  <c r="J37" i="4"/>
  <c r="K37" i="4"/>
  <c r="L37" i="4"/>
  <c r="M37" i="4"/>
  <c r="N37" i="4"/>
  <c r="O37" i="4"/>
  <c r="P37" i="4"/>
  <c r="D37" i="4"/>
  <c r="D36" i="4"/>
  <c r="D35" i="4"/>
  <c r="B39" i="1"/>
  <c r="B38" i="1"/>
  <c r="B37" i="1"/>
  <c r="U29" i="1"/>
  <c r="U30" i="1"/>
  <c r="U31" i="1"/>
  <c r="U32" i="1"/>
  <c r="U33" i="1"/>
  <c r="U28" i="1"/>
  <c r="U20" i="1"/>
  <c r="U21" i="1"/>
  <c r="U22" i="1"/>
  <c r="U23" i="1"/>
  <c r="U24" i="1"/>
  <c r="U25" i="1"/>
  <c r="U26" i="1"/>
  <c r="U19" i="1"/>
  <c r="U12" i="1"/>
  <c r="U13" i="1"/>
  <c r="U14" i="1"/>
  <c r="U15" i="1"/>
  <c r="U16" i="1"/>
  <c r="U17" i="1"/>
  <c r="U11" i="1"/>
  <c r="U9" i="1"/>
  <c r="AM35" i="3"/>
  <c r="AM34" i="3"/>
  <c r="AM33" i="3"/>
  <c r="V40" i="1"/>
  <c r="AL35" i="3"/>
  <c r="AL34" i="3"/>
  <c r="AL33" i="3"/>
  <c r="AI35" i="3"/>
  <c r="AH35" i="3"/>
  <c r="AI34" i="3"/>
  <c r="AH34" i="3"/>
  <c r="AI33" i="3"/>
  <c r="AH33" i="3"/>
  <c r="AE35" i="3"/>
  <c r="AD35" i="3"/>
  <c r="AE34" i="3"/>
  <c r="AD34" i="3"/>
  <c r="AE33" i="3"/>
  <c r="AD33" i="3"/>
  <c r="AA35" i="3"/>
  <c r="Z35" i="3"/>
  <c r="AA34" i="3"/>
  <c r="Z34" i="3"/>
  <c r="AA33" i="3"/>
  <c r="Z33" i="3"/>
  <c r="W35" i="3"/>
  <c r="V35" i="3"/>
  <c r="W34" i="3"/>
  <c r="V34" i="3"/>
  <c r="W33" i="3"/>
  <c r="V33" i="3"/>
  <c r="S35" i="3"/>
  <c r="R35" i="3"/>
  <c r="S34" i="3"/>
  <c r="R34" i="3"/>
  <c r="S33" i="3"/>
  <c r="R33" i="3"/>
  <c r="O35" i="3"/>
  <c r="N35" i="3"/>
  <c r="O34" i="3"/>
  <c r="N34" i="3"/>
  <c r="O33" i="3"/>
  <c r="N33" i="3"/>
  <c r="K35" i="3"/>
  <c r="J35" i="3"/>
  <c r="K34" i="3"/>
  <c r="J34" i="3"/>
  <c r="K33" i="3"/>
  <c r="J33" i="3"/>
  <c r="G35" i="3"/>
  <c r="F35" i="3"/>
  <c r="G34" i="3"/>
  <c r="F34" i="3"/>
  <c r="G33" i="3"/>
  <c r="F33" i="3"/>
  <c r="C35" i="3"/>
  <c r="C34" i="3"/>
  <c r="C33" i="3"/>
  <c r="B35" i="3"/>
  <c r="B34" i="3"/>
  <c r="B33" i="3"/>
  <c r="V39" i="1"/>
  <c r="V38" i="1"/>
  <c r="V37" i="1"/>
  <c r="P37" i="1"/>
  <c r="Q37" i="1"/>
  <c r="R37" i="1"/>
  <c r="S37" i="1"/>
  <c r="T37" i="1"/>
  <c r="P38" i="1"/>
  <c r="Q38" i="1"/>
  <c r="R38" i="1"/>
  <c r="S38" i="1"/>
  <c r="T38" i="1"/>
  <c r="P39" i="1"/>
  <c r="Q39" i="1"/>
  <c r="R39" i="1"/>
  <c r="S39" i="1"/>
  <c r="T39" i="1"/>
  <c r="O39" i="1"/>
  <c r="O38" i="1"/>
  <c r="O37" i="1"/>
  <c r="N39" i="1"/>
  <c r="N38" i="1"/>
  <c r="N37" i="1"/>
  <c r="M39" i="1"/>
  <c r="M38" i="1"/>
  <c r="M37" i="1"/>
  <c r="I39" i="1"/>
  <c r="I38" i="1"/>
  <c r="I37" i="1"/>
  <c r="E39" i="1"/>
  <c r="E38" i="1"/>
  <c r="E37" i="1"/>
  <c r="C39" i="1"/>
  <c r="W36" i="2"/>
  <c r="Q36" i="2"/>
  <c r="L36" i="2"/>
  <c r="AA16" i="1"/>
  <c r="AA24" i="1"/>
  <c r="AA30" i="1"/>
  <c r="Y36" i="1"/>
  <c r="AA22" i="1"/>
  <c r="AA21" i="1"/>
  <c r="Y27" i="1"/>
  <c r="AA19" i="1"/>
  <c r="AA15" i="1"/>
  <c r="AA14" i="1"/>
  <c r="AA13" i="1"/>
  <c r="Y38" i="1"/>
  <c r="Y37" i="1"/>
  <c r="Y39" i="1"/>
  <c r="AA9" i="1"/>
  <c r="U38" i="1"/>
  <c r="U39" i="1"/>
  <c r="U37" i="1"/>
  <c r="L36" i="1"/>
  <c r="L27" i="1"/>
  <c r="L37" i="1"/>
  <c r="L39" i="1"/>
  <c r="L18" i="1"/>
  <c r="L40" i="1"/>
  <c r="L38" i="1"/>
  <c r="H27" i="1"/>
  <c r="H38" i="1"/>
  <c r="H37" i="1"/>
  <c r="H18" i="1"/>
  <c r="H39" i="1"/>
  <c r="D36" i="1"/>
  <c r="AA28" i="1"/>
  <c r="D27" i="1"/>
  <c r="D37" i="1"/>
  <c r="D38" i="1"/>
  <c r="AA18" i="1"/>
  <c r="AA27" i="1"/>
  <c r="AA36" i="1"/>
  <c r="D18" i="1"/>
  <c r="D39" i="1"/>
  <c r="Y40" i="1"/>
  <c r="D44" i="1"/>
  <c r="AA37" i="1"/>
  <c r="AA39" i="1"/>
  <c r="AA38" i="1"/>
  <c r="H40" i="1"/>
  <c r="D40" i="1"/>
  <c r="D43" i="1"/>
  <c r="D45" i="1"/>
</calcChain>
</file>

<file path=xl/sharedStrings.xml><?xml version="1.0" encoding="utf-8"?>
<sst xmlns="http://schemas.openxmlformats.org/spreadsheetml/2006/main" count="348" uniqueCount="168">
  <si>
    <t>소계</t>
    <phoneticPr fontId="2" type="noConversion"/>
  </si>
  <si>
    <t>평균</t>
    <phoneticPr fontId="2" type="noConversion"/>
  </si>
  <si>
    <t>순시유량</t>
    <phoneticPr fontId="2" type="noConversion"/>
  </si>
  <si>
    <t>인입압력</t>
    <phoneticPr fontId="2" type="noConversion"/>
  </si>
  <si>
    <t>지침</t>
    <phoneticPr fontId="2" type="noConversion"/>
  </si>
  <si>
    <t>적산유량</t>
    <phoneticPr fontId="2" type="noConversion"/>
  </si>
  <si>
    <t>kg/㎠</t>
    <phoneticPr fontId="2" type="noConversion"/>
  </si>
  <si>
    <t>㎥/h</t>
    <phoneticPr fontId="2" type="noConversion"/>
  </si>
  <si>
    <t>적산량(㎥)</t>
    <phoneticPr fontId="2" type="noConversion"/>
  </si>
  <si>
    <t>토출압력</t>
    <phoneticPr fontId="2" type="noConversion"/>
  </si>
  <si>
    <t>1지</t>
    <phoneticPr fontId="2" type="noConversion"/>
  </si>
  <si>
    <t>2지</t>
  </si>
  <si>
    <t>3지</t>
  </si>
  <si>
    <t>4지</t>
  </si>
  <si>
    <t>5지</t>
  </si>
  <si>
    <t>6지</t>
  </si>
  <si>
    <t>7지</t>
  </si>
  <si>
    <t>흡수정</t>
    <phoneticPr fontId="2" type="noConversion"/>
  </si>
  <si>
    <t>M</t>
    <phoneticPr fontId="2" type="noConversion"/>
  </si>
  <si>
    <t xml:space="preserve">       구분      시간</t>
    <phoneticPr fontId="2" type="noConversion"/>
  </si>
  <si>
    <t>최대</t>
    <phoneticPr fontId="2" type="noConversion"/>
  </si>
  <si>
    <t>최소</t>
    <phoneticPr fontId="2" type="noConversion"/>
  </si>
  <si>
    <t>평균</t>
    <phoneticPr fontId="2" type="noConversion"/>
  </si>
  <si>
    <t>합계</t>
    <phoneticPr fontId="2" type="noConversion"/>
  </si>
  <si>
    <t>운전시간</t>
    <phoneticPr fontId="2" type="noConversion"/>
  </si>
  <si>
    <t>전압</t>
    <phoneticPr fontId="2" type="noConversion"/>
  </si>
  <si>
    <t>전류</t>
    <phoneticPr fontId="2" type="noConversion"/>
  </si>
  <si>
    <t>전력</t>
    <phoneticPr fontId="2" type="noConversion"/>
  </si>
  <si>
    <t>A</t>
    <phoneticPr fontId="2" type="noConversion"/>
  </si>
  <si>
    <t>V</t>
    <phoneticPr fontId="2" type="noConversion"/>
  </si>
  <si>
    <t>KW</t>
    <phoneticPr fontId="2" type="noConversion"/>
  </si>
  <si>
    <t xml:space="preserve">       구분      시간</t>
    <phoneticPr fontId="2" type="noConversion"/>
  </si>
  <si>
    <t>1호</t>
    <phoneticPr fontId="2" type="noConversion"/>
  </si>
  <si>
    <t>전류</t>
    <phoneticPr fontId="2" type="noConversion"/>
  </si>
  <si>
    <t>토출압력</t>
    <phoneticPr fontId="2" type="noConversion"/>
  </si>
  <si>
    <t>A</t>
    <phoneticPr fontId="2" type="noConversion"/>
  </si>
  <si>
    <t>kg/㎠</t>
    <phoneticPr fontId="2" type="noConversion"/>
  </si>
  <si>
    <t>2호</t>
    <phoneticPr fontId="2" type="noConversion"/>
  </si>
  <si>
    <t>3호</t>
    <phoneticPr fontId="2" type="noConversion"/>
  </si>
  <si>
    <t>4호</t>
    <phoneticPr fontId="2" type="noConversion"/>
  </si>
  <si>
    <t>5호</t>
    <phoneticPr fontId="2" type="noConversion"/>
  </si>
  <si>
    <t>3호</t>
    <phoneticPr fontId="2" type="noConversion"/>
  </si>
  <si>
    <t>운휴시간</t>
    <phoneticPr fontId="2" type="noConversion"/>
  </si>
  <si>
    <t>운전시간</t>
    <phoneticPr fontId="2" type="noConversion"/>
  </si>
  <si>
    <t>운휴시간</t>
    <phoneticPr fontId="2" type="noConversion"/>
  </si>
  <si>
    <t>6호</t>
    <phoneticPr fontId="2" type="noConversion"/>
  </si>
  <si>
    <t>모 터 펌 프 ( 대 방 계 통 )</t>
    <phoneticPr fontId="2" type="noConversion"/>
  </si>
  <si>
    <t>모 터 펌 프 ( 상 도 계 통 )</t>
    <phoneticPr fontId="2" type="noConversion"/>
  </si>
  <si>
    <t>노 량 진 배 수 지  운 전 일 지  ( 3 )</t>
    <phoneticPr fontId="2" type="noConversion"/>
  </si>
  <si>
    <t>노 량 진 배 수 지 수 위</t>
    <phoneticPr fontId="2" type="noConversion"/>
  </si>
  <si>
    <t xml:space="preserve">노 량 진 배 수 지   운 전 일 지   ( 1 ) </t>
    <phoneticPr fontId="2" type="noConversion"/>
  </si>
  <si>
    <t xml:space="preserve">노 량 진 배 수 지   운 전 일 지   ( 2 ) </t>
    <phoneticPr fontId="2" type="noConversion"/>
  </si>
  <si>
    <t>특기사항</t>
    <phoneticPr fontId="2" type="noConversion"/>
  </si>
  <si>
    <t>순시유량</t>
    <phoneticPr fontId="2" type="noConversion"/>
  </si>
  <si>
    <t>㎥/h</t>
  </si>
  <si>
    <t>구분</t>
    <phoneticPr fontId="2" type="noConversion"/>
  </si>
  <si>
    <t>배        수        지        설        비</t>
    <phoneticPr fontId="2" type="noConversion"/>
  </si>
  <si>
    <t xml:space="preserve">흡수정 유입 </t>
    <phoneticPr fontId="2" type="noConversion"/>
  </si>
  <si>
    <t>배수지1 유입</t>
    <phoneticPr fontId="2" type="noConversion"/>
  </si>
  <si>
    <t>배수지2 유입</t>
    <phoneticPr fontId="2" type="noConversion"/>
  </si>
  <si>
    <t>배수지3 유입</t>
    <phoneticPr fontId="2" type="noConversion"/>
  </si>
  <si>
    <t>배수지4 유입</t>
    <phoneticPr fontId="2" type="noConversion"/>
  </si>
  <si>
    <t>배수지5 유입</t>
    <phoneticPr fontId="2" type="noConversion"/>
  </si>
  <si>
    <t>배수지6 유입</t>
    <phoneticPr fontId="2" type="noConversion"/>
  </si>
  <si>
    <t>배수지7 유입</t>
    <phoneticPr fontId="2" type="noConversion"/>
  </si>
  <si>
    <t>암사 유입</t>
    <phoneticPr fontId="2" type="noConversion"/>
  </si>
  <si>
    <t>대방 토출</t>
    <phoneticPr fontId="2" type="noConversion"/>
  </si>
  <si>
    <t>상도 토출</t>
    <phoneticPr fontId="2" type="noConversion"/>
  </si>
  <si>
    <t>밸 브 개도</t>
    <phoneticPr fontId="2" type="noConversion"/>
  </si>
  <si>
    <t>유   량</t>
    <phoneticPr fontId="2" type="noConversion"/>
  </si>
  <si>
    <t>시간</t>
    <phoneticPr fontId="2" type="noConversion"/>
  </si>
  <si>
    <t>%</t>
    <phoneticPr fontId="2" type="noConversion"/>
  </si>
  <si>
    <r>
      <t>m</t>
    </r>
    <r>
      <rPr>
        <vertAlign val="superscript"/>
        <sz val="10"/>
        <rFont val="굴림체"/>
        <family val="3"/>
        <charset val="129"/>
      </rPr>
      <t>3</t>
    </r>
    <r>
      <rPr>
        <sz val="10"/>
        <rFont val="굴림체"/>
        <family val="3"/>
        <charset val="129"/>
      </rPr>
      <t>/h</t>
    </r>
    <phoneticPr fontId="2" type="noConversion"/>
  </si>
  <si>
    <t>1:00</t>
    <phoneticPr fontId="2" type="noConversion"/>
  </si>
  <si>
    <t>2:00</t>
    <phoneticPr fontId="2" type="noConversion"/>
  </si>
  <si>
    <t>3:00</t>
    <phoneticPr fontId="2" type="noConversion"/>
  </si>
  <si>
    <t>4:00</t>
    <phoneticPr fontId="2" type="noConversion"/>
  </si>
  <si>
    <t>5:00</t>
    <phoneticPr fontId="2" type="noConversion"/>
  </si>
  <si>
    <t>6:00</t>
    <phoneticPr fontId="2" type="noConversion"/>
  </si>
  <si>
    <t>7:00</t>
    <phoneticPr fontId="2" type="noConversion"/>
  </si>
  <si>
    <t>8:00</t>
    <phoneticPr fontId="2" type="noConversion"/>
  </si>
  <si>
    <t>9:00</t>
    <phoneticPr fontId="2" type="noConversion"/>
  </si>
  <si>
    <t>10:00</t>
    <phoneticPr fontId="2" type="noConversion"/>
  </si>
  <si>
    <t>11:00</t>
    <phoneticPr fontId="2" type="noConversion"/>
  </si>
  <si>
    <t>12:00</t>
    <phoneticPr fontId="2" type="noConversion"/>
  </si>
  <si>
    <t>13:00</t>
    <phoneticPr fontId="2" type="noConversion"/>
  </si>
  <si>
    <t>14:00</t>
    <phoneticPr fontId="2" type="noConversion"/>
  </si>
  <si>
    <t>15:00</t>
    <phoneticPr fontId="2" type="noConversion"/>
  </si>
  <si>
    <t>16:00</t>
    <phoneticPr fontId="2" type="noConversion"/>
  </si>
  <si>
    <t>17:00</t>
    <phoneticPr fontId="2" type="noConversion"/>
  </si>
  <si>
    <t>18:00</t>
    <phoneticPr fontId="2" type="noConversion"/>
  </si>
  <si>
    <t>19:00</t>
    <phoneticPr fontId="2" type="noConversion"/>
  </si>
  <si>
    <t>20:00</t>
    <phoneticPr fontId="2" type="noConversion"/>
  </si>
  <si>
    <t>21:00</t>
    <phoneticPr fontId="2" type="noConversion"/>
  </si>
  <si>
    <t>22:00</t>
    <phoneticPr fontId="2" type="noConversion"/>
  </si>
  <si>
    <t>23:00</t>
    <phoneticPr fontId="2" type="noConversion"/>
  </si>
  <si>
    <t>최   대</t>
    <phoneticPr fontId="2" type="noConversion"/>
  </si>
  <si>
    <t>최   소</t>
    <phoneticPr fontId="2" type="noConversion"/>
  </si>
  <si>
    <t>평   균</t>
    <phoneticPr fontId="2" type="noConversion"/>
  </si>
  <si>
    <t>24:00</t>
    <phoneticPr fontId="2" type="noConversion"/>
  </si>
  <si>
    <t>24:00</t>
    <phoneticPr fontId="2" type="noConversion"/>
  </si>
  <si>
    <t xml:space="preserve">   특기사항</t>
    <phoneticPr fontId="2" type="noConversion"/>
  </si>
  <si>
    <t xml:space="preserve">   연동사항</t>
    <phoneticPr fontId="2" type="noConversion"/>
  </si>
  <si>
    <t>대 방 계 통(송수)</t>
    <phoneticPr fontId="2" type="noConversion"/>
  </si>
  <si>
    <t>상 도 계 통(송수)</t>
    <phoneticPr fontId="2" type="noConversion"/>
  </si>
  <si>
    <t>H:M</t>
    <phoneticPr fontId="2" type="noConversion"/>
  </si>
  <si>
    <t>공압밸브 1</t>
    <phoneticPr fontId="2" type="noConversion"/>
  </si>
  <si>
    <t>공압밸브 2</t>
    <phoneticPr fontId="2" type="noConversion"/>
  </si>
  <si>
    <t>전압</t>
    <phoneticPr fontId="2" type="noConversion"/>
  </si>
  <si>
    <t>전류</t>
    <phoneticPr fontId="2" type="noConversion"/>
  </si>
  <si>
    <t>역률</t>
    <phoneticPr fontId="2" type="noConversion"/>
  </si>
  <si>
    <t>전력</t>
    <phoneticPr fontId="2" type="noConversion"/>
  </si>
  <si>
    <t>전력량</t>
    <phoneticPr fontId="2" type="noConversion"/>
  </si>
  <si>
    <t>온도</t>
    <phoneticPr fontId="2" type="noConversion"/>
  </si>
  <si>
    <t>A</t>
    <phoneticPr fontId="2" type="noConversion"/>
  </si>
  <si>
    <t>PF</t>
    <phoneticPr fontId="2" type="noConversion"/>
  </si>
  <si>
    <t>Kwh</t>
    <phoneticPr fontId="2" type="noConversion"/>
  </si>
  <si>
    <t>℃</t>
    <phoneticPr fontId="2" type="noConversion"/>
  </si>
  <si>
    <t>HV-1(상용)</t>
    <phoneticPr fontId="2" type="noConversion"/>
  </si>
  <si>
    <t>Kv</t>
    <phoneticPr fontId="2" type="noConversion"/>
  </si>
  <si>
    <t>Kw</t>
    <phoneticPr fontId="2" type="noConversion"/>
  </si>
  <si>
    <t>V</t>
    <phoneticPr fontId="2" type="noConversion"/>
  </si>
  <si>
    <t>수         배          전          설            비</t>
    <phoneticPr fontId="2" type="noConversion"/>
  </si>
  <si>
    <t>EV-1B (메인VCB 반 상용)</t>
    <phoneticPr fontId="2" type="noConversion"/>
  </si>
  <si>
    <t>EV-4B  (상용)</t>
    <phoneticPr fontId="2" type="noConversion"/>
  </si>
  <si>
    <t>TR#1     (상용)</t>
    <phoneticPr fontId="2" type="noConversion"/>
  </si>
  <si>
    <t>EV-1A (메인VCB 반 예비)</t>
    <phoneticPr fontId="2" type="noConversion"/>
  </si>
  <si>
    <t>EV-4A  (예비)</t>
    <phoneticPr fontId="2" type="noConversion"/>
  </si>
  <si>
    <t>TR#2       (예비)</t>
    <phoneticPr fontId="2" type="noConversion"/>
  </si>
  <si>
    <t>HV-2(예비)</t>
    <phoneticPr fontId="2" type="noConversion"/>
  </si>
  <si>
    <t>HV-1-1</t>
    <phoneticPr fontId="2" type="noConversion"/>
  </si>
  <si>
    <t>HV-2-1</t>
    <phoneticPr fontId="2" type="noConversion"/>
  </si>
  <si>
    <t>ACB-A(LV1 상시)</t>
    <phoneticPr fontId="2" type="noConversion"/>
  </si>
  <si>
    <t>ACB-B(LV-1-1 예비)</t>
    <phoneticPr fontId="2" type="noConversion"/>
  </si>
  <si>
    <t>REC-1</t>
    <phoneticPr fontId="2" type="noConversion"/>
  </si>
  <si>
    <t>DC        전압</t>
    <phoneticPr fontId="2" type="noConversion"/>
  </si>
  <si>
    <t>충전       전류</t>
    <phoneticPr fontId="2" type="noConversion"/>
  </si>
  <si>
    <t>KW</t>
    <phoneticPr fontId="2" type="noConversion"/>
  </si>
  <si>
    <t>KWH</t>
    <phoneticPr fontId="2" type="noConversion"/>
  </si>
  <si>
    <t>`</t>
    <phoneticPr fontId="2" type="noConversion"/>
  </si>
  <si>
    <t>`</t>
    <phoneticPr fontId="2" type="noConversion"/>
  </si>
  <si>
    <t>최대</t>
    <phoneticPr fontId="2" type="noConversion"/>
  </si>
  <si>
    <t>최소</t>
    <phoneticPr fontId="2" type="noConversion"/>
  </si>
  <si>
    <t>평균</t>
    <phoneticPr fontId="2" type="noConversion"/>
  </si>
  <si>
    <t>합계</t>
    <phoneticPr fontId="2" type="noConversion"/>
  </si>
  <si>
    <t>전압</t>
    <phoneticPr fontId="2" type="noConversion"/>
  </si>
  <si>
    <t>V</t>
    <phoneticPr fontId="2" type="noConversion"/>
  </si>
  <si>
    <t>전        력          사           용           량</t>
    <phoneticPr fontId="2" type="noConversion"/>
  </si>
  <si>
    <t>유효전력량</t>
    <phoneticPr fontId="2" type="noConversion"/>
  </si>
  <si>
    <t>전일지침</t>
    <phoneticPr fontId="2" type="noConversion"/>
  </si>
  <si>
    <t>금일지침</t>
    <phoneticPr fontId="2" type="noConversion"/>
  </si>
  <si>
    <t>무효 전력량</t>
    <phoneticPr fontId="2" type="noConversion"/>
  </si>
  <si>
    <t>특       기         사       항</t>
    <phoneticPr fontId="2" type="noConversion"/>
  </si>
  <si>
    <t>4주간(09:00~18:00)</t>
    <phoneticPr fontId="2" type="noConversion"/>
  </si>
  <si>
    <t>7주간(08:00~18:00)</t>
    <phoneticPr fontId="2" type="noConversion"/>
  </si>
  <si>
    <t>5주간(18:00~23:00)</t>
    <phoneticPr fontId="2" type="noConversion"/>
  </si>
  <si>
    <t>8주간(18:00~22:00)</t>
    <phoneticPr fontId="2" type="noConversion"/>
  </si>
  <si>
    <t>6심야(23:00~09:00)</t>
    <phoneticPr fontId="2" type="noConversion"/>
  </si>
  <si>
    <r>
      <t xml:space="preserve">유효사용량계(                     ) x 4800 =  </t>
    </r>
    <r>
      <rPr>
        <u/>
        <sz val="10"/>
        <rFont val="돋움"/>
        <family val="3"/>
        <charset val="129"/>
      </rPr>
      <t xml:space="preserve">                            </t>
    </r>
    <r>
      <rPr>
        <sz val="10"/>
        <rFont val="돋움"/>
        <family val="3"/>
        <charset val="129"/>
      </rPr>
      <t xml:space="preserve"> kWH              역 률 = </t>
    </r>
    <r>
      <rPr>
        <u/>
        <sz val="10"/>
        <rFont val="돋움"/>
        <family val="3"/>
        <charset val="129"/>
      </rPr>
      <t xml:space="preserve">                </t>
    </r>
    <r>
      <rPr>
        <sz val="10"/>
        <rFont val="돋움"/>
        <family val="3"/>
        <charset val="129"/>
      </rPr>
      <t>%</t>
    </r>
    <phoneticPr fontId="2" type="noConversion"/>
  </si>
  <si>
    <t xml:space="preserve">   구분      시간</t>
    <phoneticPr fontId="2" type="noConversion"/>
  </si>
  <si>
    <t>암 사 계 통 유입(D:1500)</t>
    <phoneticPr fontId="2" type="noConversion"/>
  </si>
  <si>
    <t>암 사 계 통 유입(D:2200)</t>
    <phoneticPr fontId="2" type="noConversion"/>
  </si>
  <si>
    <t>암사계통</t>
    <phoneticPr fontId="2" type="noConversion"/>
  </si>
  <si>
    <t>유입유량합계</t>
    <phoneticPr fontId="2" type="noConversion"/>
  </si>
  <si>
    <t>암사유입 일유량</t>
    <phoneticPr fontId="2" type="noConversion"/>
  </si>
  <si>
    <t>암사유입(D:2200mm)</t>
    <phoneticPr fontId="2" type="noConversion"/>
  </si>
  <si>
    <t>암사유입(D:1500mm)</t>
    <phoneticPr fontId="2" type="noConversion"/>
  </si>
  <si>
    <t>2022년12월10일토요일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</si>
</sst>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_ "/>
    <numFmt numFmtId="178" formatCode="0.0_ "/>
    <numFmt numFmtId="179" formatCode="0.00_ "/>
    <numFmt numFmtId="181" formatCode="0_);[Red]\(0\)"/>
    <numFmt numFmtId="182" formatCode="#,##0_);[Red]\(#,##0\)"/>
    <numFmt numFmtId="184" formatCode="h:mm;@"/>
    <numFmt numFmtId="189" formatCode="0.0_);[Red]\(0.0\)"/>
    <numFmt numFmtId="192" formatCode="[h]:mm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0"/>
      <name val="돋움"/>
      <family val="3"/>
      <charset val="129"/>
    </font>
    <font>
      <sz val="12"/>
      <name val="돋움"/>
      <family val="3"/>
      <charset val="129"/>
    </font>
    <font>
      <u/>
      <sz val="10"/>
      <name val="돋움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vertAlign val="superscript"/>
      <sz val="10"/>
      <name val="굴림체"/>
      <family val="3"/>
      <charset val="129"/>
    </font>
    <font>
      <sz val="9"/>
      <name val="굴림체"/>
      <family val="3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thick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 diagonalDown="1">
      <left style="thick">
        <color indexed="64"/>
      </left>
      <right style="double">
        <color indexed="64"/>
      </right>
      <top/>
      <bottom/>
      <diagonal style="thin">
        <color indexed="64"/>
      </diagonal>
    </border>
    <border diagonalDown="1">
      <left style="thick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20" fontId="0" fillId="0" borderId="2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vertical="top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1" xfId="0" applyNumberFormat="1" applyFont="1" applyBorder="1" applyAlignment="1">
      <alignment horizontal="right" vertical="center"/>
    </xf>
    <xf numFmtId="181" fontId="3" fillId="0" borderId="27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horizontal="right" vertical="center"/>
    </xf>
    <xf numFmtId="20" fontId="0" fillId="0" borderId="32" xfId="0" applyNumberFormat="1" applyBorder="1" applyAlignment="1">
      <alignment horizontal="center" vertical="center"/>
    </xf>
    <xf numFmtId="20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1" fillId="0" borderId="44" xfId="0" applyNumberFormat="1" applyFont="1" applyBorder="1" applyAlignment="1">
      <alignment horizontal="right" vertical="center"/>
    </xf>
    <xf numFmtId="178" fontId="1" fillId="0" borderId="52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1" fillId="0" borderId="53" xfId="0" applyNumberFormat="1" applyFont="1" applyBorder="1" applyAlignment="1">
      <alignment horizontal="right" vertical="center"/>
    </xf>
    <xf numFmtId="176" fontId="1" fillId="0" borderId="54" xfId="0" applyNumberFormat="1" applyFont="1" applyBorder="1" applyAlignment="1">
      <alignment horizontal="right" vertical="center"/>
    </xf>
    <xf numFmtId="176" fontId="1" fillId="0" borderId="55" xfId="0" applyNumberFormat="1" applyFont="1" applyBorder="1" applyAlignment="1">
      <alignment horizontal="right" vertical="center"/>
    </xf>
    <xf numFmtId="0" fontId="1" fillId="0" borderId="56" xfId="0" applyFont="1" applyBorder="1" applyAlignment="1">
      <alignment horizontal="right" vertical="center"/>
    </xf>
    <xf numFmtId="184" fontId="3" fillId="0" borderId="57" xfId="0" applyNumberFormat="1" applyFont="1" applyBorder="1" applyAlignment="1">
      <alignment horizontal="right" vertical="center"/>
    </xf>
    <xf numFmtId="184" fontId="3" fillId="0" borderId="58" xfId="0" applyNumberFormat="1" applyFont="1" applyBorder="1" applyAlignment="1">
      <alignment horizontal="right" vertical="center"/>
    </xf>
    <xf numFmtId="184" fontId="3" fillId="0" borderId="59" xfId="0" applyNumberFormat="1" applyFont="1" applyBorder="1" applyAlignment="1">
      <alignment horizontal="right" vertical="center"/>
    </xf>
    <xf numFmtId="184" fontId="3" fillId="0" borderId="60" xfId="0" applyNumberFormat="1" applyFont="1" applyBorder="1" applyAlignment="1">
      <alignment horizontal="right" vertical="center"/>
    </xf>
    <xf numFmtId="184" fontId="3" fillId="0" borderId="61" xfId="0" applyNumberFormat="1" applyFont="1" applyBorder="1" applyAlignment="1">
      <alignment horizontal="right" vertical="center"/>
    </xf>
    <xf numFmtId="184" fontId="3" fillId="0" borderId="62" xfId="0" applyNumberFormat="1" applyFont="1" applyBorder="1" applyAlignment="1">
      <alignment horizontal="right" vertical="center"/>
    </xf>
    <xf numFmtId="184" fontId="3" fillId="0" borderId="24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0" fontId="9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/>
    </xf>
    <xf numFmtId="0" fontId="12" fillId="0" borderId="0" xfId="1" applyNumberFormat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9" fillId="0" borderId="63" xfId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9" fillId="0" borderId="64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65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11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68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right" vertical="center"/>
    </xf>
    <xf numFmtId="0" fontId="10" fillId="0" borderId="69" xfId="1" applyFont="1" applyBorder="1" applyAlignment="1">
      <alignment horizontal="center" vertical="center"/>
    </xf>
    <xf numFmtId="0" fontId="10" fillId="0" borderId="70" xfId="1" applyFont="1" applyBorder="1" applyAlignment="1">
      <alignment horizontal="center" vertical="center"/>
    </xf>
    <xf numFmtId="20" fontId="9" fillId="0" borderId="65" xfId="1" quotePrefix="1" applyNumberFormat="1" applyFont="1" applyBorder="1" applyAlignment="1">
      <alignment horizontal="right" vertical="center"/>
    </xf>
    <xf numFmtId="20" fontId="9" fillId="0" borderId="0" xfId="1" quotePrefix="1" applyNumberFormat="1" applyFont="1" applyBorder="1" applyAlignment="1">
      <alignment horizontal="right" vertical="center"/>
    </xf>
    <xf numFmtId="20" fontId="9" fillId="0" borderId="25" xfId="1" quotePrefix="1" applyNumberFormat="1" applyFont="1" applyBorder="1" applyAlignment="1">
      <alignment horizontal="right" vertical="center"/>
    </xf>
    <xf numFmtId="20" fontId="9" fillId="0" borderId="71" xfId="1" quotePrefix="1" applyNumberFormat="1" applyFont="1" applyBorder="1" applyAlignment="1">
      <alignment horizontal="right" vertical="center"/>
    </xf>
    <xf numFmtId="20" fontId="9" fillId="0" borderId="5" xfId="1" applyNumberFormat="1" applyFont="1" applyBorder="1" applyAlignment="1">
      <alignment horizontal="right" vertical="center"/>
    </xf>
    <xf numFmtId="20" fontId="9" fillId="0" borderId="72" xfId="1" applyNumberFormat="1" applyFont="1" applyBorder="1" applyAlignment="1">
      <alignment horizontal="right" vertical="center"/>
    </xf>
    <xf numFmtId="20" fontId="9" fillId="0" borderId="10" xfId="1" applyNumberFormat="1" applyFont="1" applyBorder="1" applyAlignment="1">
      <alignment horizontal="right" vertical="center"/>
    </xf>
    <xf numFmtId="20" fontId="9" fillId="0" borderId="73" xfId="1" applyNumberFormat="1" applyFont="1" applyBorder="1" applyAlignment="1">
      <alignment horizontal="right" vertical="center"/>
    </xf>
    <xf numFmtId="20" fontId="9" fillId="0" borderId="74" xfId="1" applyNumberFormat="1" applyFont="1" applyBorder="1" applyAlignment="1">
      <alignment horizontal="right" vertical="center"/>
    </xf>
    <xf numFmtId="20" fontId="9" fillId="0" borderId="75" xfId="1" applyNumberFormat="1" applyFont="1" applyBorder="1" applyAlignment="1">
      <alignment horizontal="right" vertical="center"/>
    </xf>
    <xf numFmtId="178" fontId="15" fillId="0" borderId="75" xfId="1" applyNumberFormat="1" applyFont="1" applyBorder="1" applyAlignment="1">
      <alignment horizontal="right" vertical="center"/>
    </xf>
    <xf numFmtId="177" fontId="15" fillId="0" borderId="75" xfId="1" applyNumberFormat="1" applyFont="1" applyBorder="1" applyAlignment="1">
      <alignment horizontal="right" vertical="center"/>
    </xf>
    <xf numFmtId="182" fontId="15" fillId="0" borderId="75" xfId="1" applyNumberFormat="1" applyFont="1" applyBorder="1" applyAlignment="1">
      <alignment horizontal="right" vertical="center"/>
    </xf>
    <xf numFmtId="178" fontId="15" fillId="0" borderId="76" xfId="1" applyNumberFormat="1" applyFont="1" applyBorder="1" applyAlignment="1">
      <alignment horizontal="right" vertical="center"/>
    </xf>
    <xf numFmtId="20" fontId="9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8" fontId="10" fillId="0" borderId="77" xfId="1" applyNumberFormat="1" applyFont="1" applyBorder="1" applyAlignment="1">
      <alignment horizontal="right" vertical="center"/>
    </xf>
    <xf numFmtId="0" fontId="9" fillId="0" borderId="78" xfId="1" applyNumberFormat="1" applyFont="1" applyBorder="1" applyAlignment="1">
      <alignment horizontal="right" vertical="center"/>
    </xf>
    <xf numFmtId="0" fontId="9" fillId="0" borderId="79" xfId="1" applyNumberFormat="1" applyFont="1" applyBorder="1" applyAlignment="1">
      <alignment horizontal="right" vertical="center"/>
    </xf>
    <xf numFmtId="0" fontId="10" fillId="0" borderId="80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10" fillId="0" borderId="81" xfId="1" applyFont="1" applyBorder="1" applyAlignment="1">
      <alignment horizontal="center" vertical="center"/>
    </xf>
    <xf numFmtId="0" fontId="9" fillId="0" borderId="82" xfId="1" applyNumberFormat="1" applyFont="1" applyBorder="1" applyAlignment="1">
      <alignment horizontal="center" vertical="center"/>
    </xf>
    <xf numFmtId="0" fontId="9" fillId="0" borderId="83" xfId="1" applyNumberFormat="1" applyFont="1" applyBorder="1" applyAlignment="1">
      <alignment horizontal="right" vertical="center"/>
    </xf>
    <xf numFmtId="0" fontId="10" fillId="0" borderId="84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right" vertical="center"/>
    </xf>
    <xf numFmtId="0" fontId="10" fillId="0" borderId="77" xfId="1" applyFont="1" applyBorder="1" applyAlignment="1">
      <alignment horizontal="center" vertical="center"/>
    </xf>
    <xf numFmtId="0" fontId="9" fillId="0" borderId="82" xfId="1" applyFont="1" applyBorder="1" applyAlignment="1">
      <alignment horizontal="center" vertical="center"/>
    </xf>
    <xf numFmtId="0" fontId="9" fillId="0" borderId="83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0" fillId="0" borderId="77" xfId="1" applyFont="1" applyBorder="1" applyAlignment="1">
      <alignment horizontal="right" vertical="center"/>
    </xf>
    <xf numFmtId="0" fontId="9" fillId="0" borderId="85" xfId="1" applyFont="1" applyBorder="1" applyAlignment="1">
      <alignment horizontal="center" vertical="center"/>
    </xf>
    <xf numFmtId="0" fontId="9" fillId="0" borderId="86" xfId="1" applyFont="1" applyBorder="1" applyAlignment="1">
      <alignment horizontal="right" vertical="center"/>
    </xf>
    <xf numFmtId="0" fontId="10" fillId="0" borderId="87" xfId="1" applyFont="1" applyBorder="1" applyAlignment="1">
      <alignment horizontal="left" vertical="center"/>
    </xf>
    <xf numFmtId="0" fontId="10" fillId="0" borderId="87" xfId="1" applyFont="1" applyBorder="1" applyAlignment="1">
      <alignment horizontal="center" vertical="center"/>
    </xf>
    <xf numFmtId="0" fontId="10" fillId="0" borderId="88" xfId="1" applyFont="1" applyBorder="1" applyAlignment="1">
      <alignment horizontal="center" vertical="center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49" fontId="0" fillId="0" borderId="32" xfId="0" applyNumberFormat="1" applyBorder="1" applyAlignment="1">
      <alignment horizontal="center" vertical="center"/>
    </xf>
    <xf numFmtId="49" fontId="9" fillId="0" borderId="68" xfId="1" applyNumberFormat="1" applyFont="1" applyBorder="1" applyAlignment="1">
      <alignment horizontal="right" vertical="center"/>
    </xf>
    <xf numFmtId="177" fontId="1" fillId="0" borderId="89" xfId="0" applyNumberFormat="1" applyFont="1" applyBorder="1" applyAlignment="1">
      <alignment horizontal="right" vertical="center"/>
    </xf>
    <xf numFmtId="178" fontId="1" fillId="0" borderId="90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8" fontId="1" fillId="0" borderId="53" xfId="0" applyNumberFormat="1" applyFont="1" applyBorder="1" applyAlignment="1">
      <alignment horizontal="center" vertical="center"/>
    </xf>
    <xf numFmtId="178" fontId="15" fillId="0" borderId="66" xfId="1" applyNumberFormat="1" applyFont="1" applyBorder="1" applyAlignment="1">
      <alignment horizontal="center" vertical="center"/>
    </xf>
    <xf numFmtId="176" fontId="15" fillId="0" borderId="66" xfId="1" applyNumberFormat="1" applyFont="1" applyBorder="1" applyAlignment="1">
      <alignment horizontal="center" vertical="center"/>
    </xf>
    <xf numFmtId="176" fontId="15" fillId="0" borderId="91" xfId="1" applyNumberFormat="1" applyFont="1" applyBorder="1" applyAlignment="1">
      <alignment horizontal="center" vertical="center"/>
    </xf>
    <xf numFmtId="178" fontId="15" fillId="0" borderId="26" xfId="1" applyNumberFormat="1" applyFont="1" applyBorder="1" applyAlignment="1">
      <alignment horizontal="center" vertical="center"/>
    </xf>
    <xf numFmtId="176" fontId="15" fillId="0" borderId="26" xfId="1" applyNumberFormat="1" applyFont="1" applyBorder="1" applyAlignment="1">
      <alignment horizontal="center" vertical="center"/>
    </xf>
    <xf numFmtId="176" fontId="15" fillId="0" borderId="62" xfId="1" applyNumberFormat="1" applyFont="1" applyBorder="1" applyAlignment="1">
      <alignment horizontal="center" vertical="center"/>
    </xf>
    <xf numFmtId="176" fontId="15" fillId="0" borderId="67" xfId="1" applyNumberFormat="1" applyFont="1" applyBorder="1" applyAlignment="1">
      <alignment horizontal="center" vertical="center"/>
    </xf>
    <xf numFmtId="178" fontId="15" fillId="0" borderId="8" xfId="1" applyNumberFormat="1" applyFont="1" applyBorder="1" applyAlignment="1">
      <alignment horizontal="center" vertical="center"/>
    </xf>
    <xf numFmtId="176" fontId="15" fillId="0" borderId="8" xfId="1" applyNumberFormat="1" applyFont="1" applyBorder="1" applyAlignment="1">
      <alignment horizontal="center" vertical="center"/>
    </xf>
    <xf numFmtId="176" fontId="15" fillId="0" borderId="9" xfId="1" applyNumberFormat="1" applyFont="1" applyBorder="1" applyAlignment="1">
      <alignment horizontal="center" vertical="center"/>
    </xf>
    <xf numFmtId="176" fontId="1" fillId="0" borderId="83" xfId="0" applyNumberFormat="1" applyFont="1" applyBorder="1" applyAlignment="1">
      <alignment horizontal="right" vertical="center"/>
    </xf>
    <xf numFmtId="0" fontId="0" fillId="0" borderId="92" xfId="0" applyBorder="1" applyAlignment="1">
      <alignment horizontal="center" vertical="center"/>
    </xf>
    <xf numFmtId="178" fontId="1" fillId="0" borderId="93" xfId="0" applyNumberFormat="1" applyFont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94" xfId="0" applyNumberFormat="1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" fillId="0" borderId="99" xfId="0" applyFont="1" applyBorder="1">
      <alignment vertical="center"/>
    </xf>
    <xf numFmtId="176" fontId="3" fillId="0" borderId="100" xfId="0" applyNumberFormat="1" applyFont="1" applyBorder="1" applyAlignment="1">
      <alignment horizontal="right" vertical="center"/>
    </xf>
    <xf numFmtId="49" fontId="0" fillId="0" borderId="101" xfId="0" applyNumberFormat="1" applyBorder="1" applyAlignment="1">
      <alignment horizontal="center" vertical="center"/>
    </xf>
    <xf numFmtId="179" fontId="3" fillId="0" borderId="102" xfId="0" applyNumberFormat="1" applyFont="1" applyBorder="1" applyAlignment="1">
      <alignment horizontal="right" vertical="center"/>
    </xf>
    <xf numFmtId="179" fontId="3" fillId="0" borderId="103" xfId="0" applyNumberFormat="1" applyFont="1" applyBorder="1" applyAlignment="1">
      <alignment horizontal="right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178" fontId="3" fillId="0" borderId="90" xfId="0" applyNumberFormat="1" applyFont="1" applyBorder="1" applyAlignment="1">
      <alignment horizontal="right" vertical="center"/>
    </xf>
    <xf numFmtId="178" fontId="3" fillId="0" borderId="40" xfId="0" applyNumberFormat="1" applyFont="1" applyBorder="1" applyAlignment="1">
      <alignment horizontal="right" vertical="center"/>
    </xf>
    <xf numFmtId="0" fontId="3" fillId="0" borderId="107" xfId="0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81" fontId="3" fillId="0" borderId="8" xfId="0" applyNumberFormat="1" applyFont="1" applyBorder="1" applyAlignment="1">
      <alignment horizontal="right" vertical="center"/>
    </xf>
    <xf numFmtId="181" fontId="3" fillId="0" borderId="11" xfId="0" applyNumberFormat="1" applyFont="1" applyBorder="1" applyAlignment="1">
      <alignment horizontal="right" vertical="center"/>
    </xf>
    <xf numFmtId="181" fontId="3" fillId="0" borderId="107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98" xfId="0" applyFont="1" applyBorder="1" applyAlignment="1">
      <alignment horizontal="center" vertical="center" wrapText="1"/>
    </xf>
    <xf numFmtId="179" fontId="3" fillId="0" borderId="20" xfId="0" applyNumberFormat="1" applyFont="1" applyBorder="1" applyAlignment="1">
      <alignment horizontal="right" vertical="center"/>
    </xf>
    <xf numFmtId="189" fontId="3" fillId="0" borderId="30" xfId="0" applyNumberFormat="1" applyFont="1" applyBorder="1">
      <alignment vertical="center"/>
    </xf>
    <xf numFmtId="189" fontId="3" fillId="0" borderId="27" xfId="0" applyNumberFormat="1" applyFont="1" applyBorder="1">
      <alignment vertical="center"/>
    </xf>
    <xf numFmtId="178" fontId="3" fillId="0" borderId="30" xfId="0" applyNumberFormat="1" applyFont="1" applyBorder="1">
      <alignment vertical="center"/>
    </xf>
    <xf numFmtId="178" fontId="3" fillId="0" borderId="91" xfId="0" applyNumberFormat="1" applyFont="1" applyBorder="1">
      <alignment vertical="center"/>
    </xf>
    <xf numFmtId="179" fontId="3" fillId="0" borderId="21" xfId="0" applyNumberFormat="1" applyFont="1" applyBorder="1" applyAlignment="1">
      <alignment horizontal="right" vertical="center"/>
    </xf>
    <xf numFmtId="189" fontId="3" fillId="0" borderId="31" xfId="0" applyNumberFormat="1" applyFont="1" applyBorder="1">
      <alignment vertical="center"/>
    </xf>
    <xf numFmtId="189" fontId="3" fillId="0" borderId="26" xfId="0" applyNumberFormat="1" applyFont="1" applyBorder="1">
      <alignment vertical="center"/>
    </xf>
    <xf numFmtId="178" fontId="3" fillId="0" borderId="31" xfId="0" applyNumberFormat="1" applyFont="1" applyBorder="1">
      <alignment vertical="center"/>
    </xf>
    <xf numFmtId="178" fontId="3" fillId="0" borderId="62" xfId="0" applyNumberFormat="1" applyFont="1" applyBorder="1">
      <alignment vertical="center"/>
    </xf>
    <xf numFmtId="179" fontId="3" fillId="0" borderId="108" xfId="0" applyNumberFormat="1" applyFont="1" applyBorder="1" applyAlignment="1">
      <alignment horizontal="right" vertical="center"/>
    </xf>
    <xf numFmtId="179" fontId="3" fillId="0" borderId="89" xfId="0" applyNumberFormat="1" applyFont="1" applyBorder="1" applyAlignment="1">
      <alignment horizontal="right" vertical="center"/>
    </xf>
    <xf numFmtId="179" fontId="3" fillId="0" borderId="90" xfId="0" applyNumberFormat="1" applyFont="1" applyBorder="1" applyAlignment="1">
      <alignment horizontal="right" vertical="center"/>
    </xf>
    <xf numFmtId="189" fontId="3" fillId="0" borderId="53" xfId="0" applyNumberFormat="1" applyFont="1" applyBorder="1" applyAlignment="1">
      <alignment horizontal="right" vertical="center"/>
    </xf>
    <xf numFmtId="179" fontId="3" fillId="0" borderId="109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7" fontId="3" fillId="0" borderId="109" xfId="0" applyNumberFormat="1" applyFont="1" applyBorder="1" applyAlignment="1">
      <alignment horizontal="right" vertical="center"/>
    </xf>
    <xf numFmtId="189" fontId="3" fillId="0" borderId="90" xfId="0" applyNumberFormat="1" applyFont="1" applyBorder="1" applyAlignment="1">
      <alignment horizontal="right" vertical="center"/>
    </xf>
    <xf numFmtId="189" fontId="3" fillId="0" borderId="8" xfId="0" applyNumberFormat="1" applyFont="1" applyBorder="1" applyAlignment="1">
      <alignment horizontal="right" vertical="center"/>
    </xf>
    <xf numFmtId="179" fontId="3" fillId="0" borderId="110" xfId="0" applyNumberFormat="1" applyFont="1" applyBorder="1" applyAlignment="1">
      <alignment horizontal="right" vertical="center"/>
    </xf>
    <xf numFmtId="179" fontId="3" fillId="0" borderId="40" xfId="0" applyNumberFormat="1" applyFont="1" applyBorder="1" applyAlignment="1">
      <alignment horizontal="right" vertical="center"/>
    </xf>
    <xf numFmtId="189" fontId="3" fillId="0" borderId="41" xfId="0" applyNumberFormat="1" applyFont="1" applyBorder="1" applyAlignment="1">
      <alignment horizontal="right" vertical="center"/>
    </xf>
    <xf numFmtId="179" fontId="3" fillId="0" borderId="42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89" fontId="3" fillId="0" borderId="40" xfId="0" applyNumberFormat="1" applyFont="1" applyBorder="1" applyAlignment="1">
      <alignment horizontal="right" vertical="center"/>
    </xf>
    <xf numFmtId="189" fontId="3" fillId="0" borderId="11" xfId="0" applyNumberFormat="1" applyFont="1" applyBorder="1" applyAlignment="1">
      <alignment horizontal="right" vertical="center"/>
    </xf>
    <xf numFmtId="178" fontId="3" fillId="0" borderId="43" xfId="0" applyNumberFormat="1" applyFont="1" applyBorder="1" applyAlignment="1">
      <alignment horizontal="right" vertical="center"/>
    </xf>
    <xf numFmtId="178" fontId="3" fillId="0" borderId="107" xfId="0" applyNumberFormat="1" applyFont="1" applyBorder="1" applyAlignment="1">
      <alignment horizontal="right" vertical="center"/>
    </xf>
    <xf numFmtId="176" fontId="3" fillId="0" borderId="111" xfId="0" applyNumberFormat="1" applyFont="1" applyBorder="1" applyAlignment="1">
      <alignment horizontal="right" vertical="center"/>
    </xf>
    <xf numFmtId="177" fontId="3" fillId="0" borderId="107" xfId="0" applyNumberFormat="1" applyFont="1" applyBorder="1" applyAlignment="1">
      <alignment horizontal="right" vertical="center"/>
    </xf>
    <xf numFmtId="177" fontId="3" fillId="0" borderId="112" xfId="0" applyNumberFormat="1" applyFont="1" applyBorder="1" applyAlignment="1">
      <alignment horizontal="right" vertical="center"/>
    </xf>
    <xf numFmtId="0" fontId="3" fillId="0" borderId="99" xfId="0" applyFont="1" applyBorder="1" applyAlignment="1">
      <alignment horizontal="right" vertical="center"/>
    </xf>
    <xf numFmtId="0" fontId="3" fillId="0" borderId="113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3" fillId="0" borderId="114" xfId="0" applyFont="1" applyBorder="1" applyAlignment="1">
      <alignment vertical="center"/>
    </xf>
    <xf numFmtId="176" fontId="3" fillId="0" borderId="115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20" fontId="3" fillId="0" borderId="116" xfId="0" applyNumberFormat="1" applyFont="1" applyBorder="1" applyAlignment="1">
      <alignment horizontal="center" vertical="center"/>
    </xf>
    <xf numFmtId="176" fontId="3" fillId="0" borderId="117" xfId="0" applyNumberFormat="1" applyFont="1" applyBorder="1" applyAlignment="1">
      <alignment horizontal="right" vertical="center"/>
    </xf>
    <xf numFmtId="181" fontId="3" fillId="0" borderId="69" xfId="0" applyNumberFormat="1" applyFont="1" applyBorder="1" applyAlignment="1">
      <alignment horizontal="right" vertical="center"/>
    </xf>
    <xf numFmtId="178" fontId="3" fillId="0" borderId="69" xfId="0" applyNumberFormat="1" applyFont="1" applyBorder="1" applyAlignment="1">
      <alignment horizontal="right" vertical="center"/>
    </xf>
    <xf numFmtId="177" fontId="3" fillId="0" borderId="69" xfId="0" applyNumberFormat="1" applyFont="1" applyBorder="1" applyAlignment="1">
      <alignment horizontal="right" vertical="center"/>
    </xf>
    <xf numFmtId="178" fontId="3" fillId="0" borderId="118" xfId="0" applyNumberFormat="1" applyFont="1" applyBorder="1" applyAlignment="1">
      <alignment horizontal="right" vertical="center"/>
    </xf>
    <xf numFmtId="179" fontId="3" fillId="0" borderId="119" xfId="0" applyNumberFormat="1" applyFont="1" applyBorder="1" applyAlignment="1">
      <alignment horizontal="right" vertical="center"/>
    </xf>
    <xf numFmtId="177" fontId="3" fillId="0" borderId="119" xfId="0" applyNumberFormat="1" applyFont="1" applyBorder="1" applyAlignment="1">
      <alignment horizontal="right" vertical="center"/>
    </xf>
    <xf numFmtId="189" fontId="3" fillId="0" borderId="118" xfId="0" applyNumberFormat="1" applyFont="1" applyBorder="1">
      <alignment vertical="center"/>
    </xf>
    <xf numFmtId="189" fontId="3" fillId="0" borderId="69" xfId="0" applyNumberFormat="1" applyFont="1" applyBorder="1">
      <alignment vertical="center"/>
    </xf>
    <xf numFmtId="178" fontId="3" fillId="0" borderId="118" xfId="0" applyNumberFormat="1" applyFont="1" applyBorder="1">
      <alignment vertical="center"/>
    </xf>
    <xf numFmtId="178" fontId="3" fillId="0" borderId="70" xfId="0" applyNumberFormat="1" applyFont="1" applyBorder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99" xfId="0" applyNumberFormat="1" applyFont="1" applyBorder="1">
      <alignment vertical="center"/>
    </xf>
    <xf numFmtId="176" fontId="3" fillId="0" borderId="90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99" xfId="0" applyNumberFormat="1" applyFont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120" xfId="0" applyNumberFormat="1" applyFont="1" applyBorder="1" applyAlignment="1">
      <alignment horizontal="right"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>
      <alignment vertical="center"/>
    </xf>
    <xf numFmtId="178" fontId="1" fillId="0" borderId="72" xfId="0" applyNumberFormat="1" applyFont="1" applyBorder="1" applyAlignment="1">
      <alignment horizontal="right" vertical="center"/>
    </xf>
    <xf numFmtId="176" fontId="1" fillId="0" borderId="124" xfId="0" applyNumberFormat="1" applyFont="1" applyBorder="1" applyAlignment="1">
      <alignment horizontal="right" vertical="center"/>
    </xf>
    <xf numFmtId="0" fontId="0" fillId="0" borderId="125" xfId="0" applyBorder="1">
      <alignment vertical="center"/>
    </xf>
    <xf numFmtId="176" fontId="0" fillId="0" borderId="126" xfId="0" applyNumberFormat="1" applyBorder="1">
      <alignment vertical="center"/>
    </xf>
    <xf numFmtId="176" fontId="16" fillId="0" borderId="126" xfId="0" applyNumberFormat="1" applyFont="1" applyBorder="1">
      <alignment vertical="center"/>
    </xf>
    <xf numFmtId="178" fontId="1" fillId="0" borderId="126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76" fontId="0" fillId="0" borderId="145" xfId="0" applyNumberFormat="1" applyBorder="1" applyAlignment="1">
      <alignment vertical="center"/>
    </xf>
    <xf numFmtId="0" fontId="0" fillId="0" borderId="14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4" xfId="0" applyBorder="1" applyAlignment="1">
      <alignment vertical="center"/>
    </xf>
    <xf numFmtId="0" fontId="1" fillId="0" borderId="7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7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77" fontId="1" fillId="0" borderId="133" xfId="0" applyNumberFormat="1" applyFont="1" applyBorder="1" applyAlignment="1">
      <alignment horizontal="right" vertical="center"/>
    </xf>
    <xf numFmtId="177" fontId="1" fillId="0" borderId="48" xfId="0" applyNumberFormat="1" applyFont="1" applyBorder="1" applyAlignment="1">
      <alignment horizontal="right" vertical="center"/>
    </xf>
    <xf numFmtId="176" fontId="1" fillId="0" borderId="127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178" fontId="1" fillId="0" borderId="144" xfId="0" applyNumberFormat="1" applyFont="1" applyBorder="1" applyAlignment="1">
      <alignment horizontal="right" vertical="center"/>
    </xf>
    <xf numFmtId="178" fontId="1" fillId="0" borderId="45" xfId="0" applyNumberFormat="1" applyFont="1" applyBorder="1" applyAlignment="1">
      <alignment horizontal="right" vertical="center"/>
    </xf>
    <xf numFmtId="0" fontId="1" fillId="0" borderId="72" xfId="0" applyFont="1" applyBorder="1" applyAlignment="1">
      <alignment horizontal="right" vertical="center" textRotation="255"/>
    </xf>
    <xf numFmtId="0" fontId="1" fillId="0" borderId="13" xfId="0" applyFont="1" applyBorder="1" applyAlignment="1">
      <alignment horizontal="right" vertical="center" textRotation="255"/>
    </xf>
    <xf numFmtId="178" fontId="1" fillId="0" borderId="127" xfId="0" applyNumberFormat="1" applyFont="1" applyBorder="1" applyAlignment="1">
      <alignment horizontal="center" vertical="center"/>
    </xf>
    <xf numFmtId="178" fontId="1" fillId="0" borderId="44" xfId="0" applyNumberFormat="1" applyFont="1" applyBorder="1" applyAlignment="1">
      <alignment horizontal="center" vertical="center"/>
    </xf>
    <xf numFmtId="178" fontId="1" fillId="0" borderId="143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134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177" fontId="1" fillId="0" borderId="143" xfId="0" applyNumberFormat="1" applyFont="1" applyBorder="1" applyAlignment="1">
      <alignment horizontal="right" vertical="center"/>
    </xf>
    <xf numFmtId="177" fontId="1" fillId="0" borderId="46" xfId="0" applyNumberFormat="1" applyFont="1" applyBorder="1" applyAlignment="1">
      <alignment horizontal="right" vertical="center"/>
    </xf>
    <xf numFmtId="20" fontId="0" fillId="0" borderId="141" xfId="0" applyNumberFormat="1" applyBorder="1" applyAlignment="1">
      <alignment horizontal="center" vertical="center"/>
    </xf>
    <xf numFmtId="20" fontId="0" fillId="0" borderId="142" xfId="0" applyNumberFormat="1" applyBorder="1" applyAlignment="1">
      <alignment horizontal="center" vertical="center"/>
    </xf>
    <xf numFmtId="178" fontId="1" fillId="0" borderId="134" xfId="0" applyNumberFormat="1" applyFont="1" applyBorder="1" applyAlignment="1">
      <alignment horizontal="right" vertical="center"/>
    </xf>
    <xf numFmtId="178" fontId="1" fillId="0" borderId="4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0" fillId="0" borderId="135" xfId="0" applyNumberFormat="1" applyBorder="1" applyAlignment="1">
      <alignment horizontal="justify" vertical="justify" wrapText="1"/>
    </xf>
    <xf numFmtId="0" fontId="0" fillId="0" borderId="136" xfId="0" applyBorder="1" applyAlignment="1">
      <alignment horizontal="justify" vertical="justify" wrapText="1"/>
    </xf>
    <xf numFmtId="0" fontId="0" fillId="0" borderId="137" xfId="0" applyBorder="1" applyAlignment="1">
      <alignment horizontal="justify" vertical="justify" wrapText="1"/>
    </xf>
    <xf numFmtId="0" fontId="0" fillId="0" borderId="1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8" fontId="1" fillId="0" borderId="89" xfId="0" applyNumberFormat="1" applyFont="1" applyBorder="1" applyAlignment="1">
      <alignment horizontal="center" vertical="center"/>
    </xf>
    <xf numFmtId="178" fontId="1" fillId="0" borderId="72" xfId="0" applyNumberFormat="1" applyFont="1" applyBorder="1" applyAlignment="1">
      <alignment horizontal="center" vertical="center"/>
    </xf>
    <xf numFmtId="178" fontId="1" fillId="0" borderId="52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right" vertical="center"/>
    </xf>
    <xf numFmtId="0" fontId="3" fillId="0" borderId="79" xfId="0" applyFont="1" applyBorder="1" applyAlignment="1">
      <alignment horizontal="center" vertical="top" textRotation="255"/>
    </xf>
    <xf numFmtId="0" fontId="3" fillId="0" borderId="83" xfId="0" applyFont="1" applyBorder="1" applyAlignment="1">
      <alignment horizontal="center" vertical="top" textRotation="255"/>
    </xf>
    <xf numFmtId="0" fontId="3" fillId="0" borderId="44" xfId="0" applyFont="1" applyBorder="1" applyAlignment="1">
      <alignment horizontal="center" vertical="top" textRotation="255"/>
    </xf>
    <xf numFmtId="0" fontId="0" fillId="0" borderId="8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128" xfId="0" applyFont="1" applyBorder="1" applyAlignment="1">
      <alignment horizontal="center" vertical="top" textRotation="255"/>
    </xf>
    <xf numFmtId="0" fontId="3" fillId="0" borderId="129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/>
    </xf>
    <xf numFmtId="176" fontId="0" fillId="0" borderId="11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9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15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152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89" xfId="0" applyBorder="1" applyAlignment="1">
      <alignment vertical="center"/>
    </xf>
    <xf numFmtId="14" fontId="3" fillId="0" borderId="153" xfId="0" applyNumberFormat="1" applyFont="1" applyBorder="1" applyAlignment="1">
      <alignment horizontal="justify" vertical="justify" wrapText="1"/>
    </xf>
    <xf numFmtId="0" fontId="0" fillId="0" borderId="154" xfId="0" applyBorder="1" applyAlignment="1">
      <alignment vertical="center"/>
    </xf>
    <xf numFmtId="0" fontId="0" fillId="0" borderId="155" xfId="0" applyBorder="1" applyAlignment="1">
      <alignment vertical="center"/>
    </xf>
    <xf numFmtId="14" fontId="6" fillId="0" borderId="156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57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192" fontId="7" fillId="0" borderId="4" xfId="0" applyNumberFormat="1" applyFont="1" applyBorder="1" applyAlignment="1">
      <alignment horizontal="center" vertical="center"/>
    </xf>
    <xf numFmtId="192" fontId="0" fillId="0" borderId="73" xfId="0" applyNumberFormat="1" applyBorder="1" applyAlignment="1">
      <alignment horizontal="center" vertical="center"/>
    </xf>
    <xf numFmtId="192" fontId="0" fillId="0" borderId="158" xfId="0" applyNumberFormat="1" applyBorder="1" applyAlignment="1">
      <alignment horizontal="center" vertical="center"/>
    </xf>
    <xf numFmtId="14" fontId="3" fillId="0" borderId="167" xfId="0" applyNumberFormat="1" applyFont="1" applyBorder="1" applyAlignment="1">
      <alignment horizontal="justify" vertical="justify" wrapText="1"/>
    </xf>
    <xf numFmtId="0" fontId="3" fillId="0" borderId="168" xfId="0" applyFont="1" applyBorder="1" applyAlignment="1">
      <alignment vertical="center"/>
    </xf>
    <xf numFmtId="0" fontId="3" fillId="0" borderId="169" xfId="0" applyFont="1" applyBorder="1" applyAlignment="1">
      <alignment vertical="center"/>
    </xf>
    <xf numFmtId="0" fontId="3" fillId="0" borderId="170" xfId="0" applyFont="1" applyBorder="1" applyAlignment="1">
      <alignment horizontal="center" vertical="center"/>
    </xf>
    <xf numFmtId="0" fontId="3" fillId="0" borderId="159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47" xfId="0" applyBorder="1" applyAlignment="1">
      <alignment vertical="top" textRotation="255"/>
    </xf>
    <xf numFmtId="0" fontId="0" fillId="0" borderId="148" xfId="0" applyBorder="1" applyAlignment="1">
      <alignment vertical="center"/>
    </xf>
    <xf numFmtId="0" fontId="0" fillId="0" borderId="149" xfId="0" applyBorder="1" applyAlignment="1">
      <alignment vertical="center"/>
    </xf>
    <xf numFmtId="0" fontId="3" fillId="0" borderId="161" xfId="0" applyFont="1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162" xfId="0" applyBorder="1" applyAlignment="1">
      <alignment vertical="center"/>
    </xf>
    <xf numFmtId="0" fontId="0" fillId="0" borderId="163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64" xfId="0" applyBorder="1" applyAlignment="1">
      <alignment vertical="center"/>
    </xf>
    <xf numFmtId="0" fontId="0" fillId="0" borderId="165" xfId="0" applyBorder="1" applyAlignment="1">
      <alignment vertical="center"/>
    </xf>
    <xf numFmtId="0" fontId="3" fillId="0" borderId="166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192" fontId="0" fillId="0" borderId="85" xfId="0" applyNumberFormat="1" applyBorder="1" applyAlignment="1">
      <alignment horizontal="center" vertical="center"/>
    </xf>
    <xf numFmtId="192" fontId="0" fillId="0" borderId="87" xfId="0" applyNumberFormat="1" applyBorder="1" applyAlignment="1">
      <alignment horizontal="center" vertical="center"/>
    </xf>
    <xf numFmtId="192" fontId="0" fillId="0" borderId="88" xfId="0" applyNumberFormat="1" applyBorder="1" applyAlignment="1">
      <alignment horizontal="center" vertical="center"/>
    </xf>
    <xf numFmtId="14" fontId="0" fillId="0" borderId="87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1" fillId="0" borderId="150" xfId="1" applyFont="1" applyBorder="1" applyAlignment="1">
      <alignment horizontal="center" vertical="center"/>
    </xf>
    <xf numFmtId="0" fontId="11" fillId="0" borderId="160" xfId="1" applyFont="1" applyBorder="1" applyAlignment="1">
      <alignment horizontal="center" vertical="center"/>
    </xf>
  </cellXfs>
  <cellStyles count="2">
    <cellStyle name="표준" xfId="0" builtinId="0"/>
    <cellStyle name="표준_밸브개도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190500</xdr:colOff>
      <xdr:row>1</xdr:row>
      <xdr:rowOff>9525</xdr:rowOff>
    </xdr:from>
    <xdr:to>
      <xdr:col>27</xdr:col>
      <xdr:colOff>0</xdr:colOff>
      <xdr:row>4</xdr:row>
      <xdr:rowOff>171450</xdr:rowOff>
    </xdr:to>
    <xdr:grpSp>
      <xdr:nvGrpSpPr>
        <xdr:cNvPr id="1743" name="Group 13"/>
        <xdr:cNvGrpSpPr>
          <a:grpSpLocks/>
        </xdr:cNvGrpSpPr>
      </xdr:nvGrpSpPr>
      <xdr:grpSpPr bwMode="auto">
        <a:xfrm>
          <a:off x="19307735" y="177613"/>
          <a:ext cx="2577353" cy="823072"/>
          <a:chOff x="1198" y="248"/>
          <a:chExt cx="337" cy="92"/>
        </a:xfrm>
      </xdr:grpSpPr>
      <xdr:sp macro="" textlink="">
        <xdr:nvSpPr>
          <xdr:cNvPr id="1026" name="Rectangle 2"/>
          <xdr:cNvSpPr>
            <a:spLocks noChangeArrowheads="1"/>
          </xdr:cNvSpPr>
        </xdr:nvSpPr>
        <xdr:spPr bwMode="auto">
          <a:xfrm>
            <a:off x="1198" y="248"/>
            <a:ext cx="113" cy="3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ko-KR" altLang="en-US" sz="1200" b="0" i="0" u="none" strike="noStrike" baseline="0">
                <a:solidFill>
                  <a:srgbClr val="000000"/>
                </a:solidFill>
                <a:latin typeface="돋움"/>
                <a:ea typeface="돋움"/>
              </a:rPr>
              <a:t>담당</a:t>
            </a:r>
          </a:p>
          <a:p>
            <a:pPr algn="ctr" rtl="0">
              <a:defRPr sz="1000"/>
            </a:pPr>
            <a:endPara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endParaRPr>
          </a:p>
        </xdr:txBody>
      </xdr:sp>
      <xdr:sp macro="" textlink="">
        <xdr:nvSpPr>
          <xdr:cNvPr id="1027" name="Rectangle 3"/>
          <xdr:cNvSpPr>
            <a:spLocks noChangeArrowheads="1"/>
          </xdr:cNvSpPr>
        </xdr:nvSpPr>
        <xdr:spPr bwMode="auto">
          <a:xfrm>
            <a:off x="1311" y="248"/>
            <a:ext cx="112" cy="3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ko-KR" altLang="en-US" sz="1200" b="0" i="0" u="none" strike="noStrike" baseline="0">
                <a:solidFill>
                  <a:srgbClr val="000000"/>
                </a:solidFill>
                <a:latin typeface="돋움"/>
                <a:ea typeface="돋움"/>
              </a:rPr>
              <a:t>팀장</a:t>
            </a:r>
          </a:p>
          <a:p>
            <a:pPr algn="ctr" rtl="0">
              <a:defRPr sz="1000"/>
            </a:pPr>
            <a:endPara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endParaRPr>
          </a:p>
        </xdr:txBody>
      </xdr:sp>
      <xdr:sp macro="" textlink="">
        <xdr:nvSpPr>
          <xdr:cNvPr id="1754" name="Rectangle 4"/>
          <xdr:cNvSpPr>
            <a:spLocks noChangeArrowheads="1"/>
          </xdr:cNvSpPr>
        </xdr:nvSpPr>
        <xdr:spPr bwMode="auto">
          <a:xfrm>
            <a:off x="1198" y="285"/>
            <a:ext cx="113" cy="5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755" name="Rectangle 5"/>
          <xdr:cNvSpPr>
            <a:spLocks noChangeArrowheads="1"/>
          </xdr:cNvSpPr>
        </xdr:nvSpPr>
        <xdr:spPr bwMode="auto">
          <a:xfrm>
            <a:off x="1311" y="285"/>
            <a:ext cx="112" cy="5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1423" y="248"/>
            <a:ext cx="112" cy="3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ko-KR" altLang="en-US" sz="1200" b="0" i="0" u="none" strike="noStrike" baseline="0">
                <a:solidFill>
                  <a:srgbClr val="000000"/>
                </a:solidFill>
                <a:latin typeface="돋움"/>
                <a:ea typeface="돋움"/>
              </a:rPr>
              <a:t>과장</a:t>
            </a:r>
          </a:p>
          <a:p>
            <a:pPr algn="ctr" rtl="0">
              <a:defRPr sz="1000"/>
            </a:pPr>
            <a:endPara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endParaRPr>
          </a:p>
        </xdr:txBody>
      </xdr:sp>
      <xdr:sp macro="" textlink="">
        <xdr:nvSpPr>
          <xdr:cNvPr id="1757" name="Rectangle 12"/>
          <xdr:cNvSpPr>
            <a:spLocks noChangeArrowheads="1"/>
          </xdr:cNvSpPr>
        </xdr:nvSpPr>
        <xdr:spPr bwMode="auto">
          <a:xfrm>
            <a:off x="1423" y="285"/>
            <a:ext cx="112" cy="5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600075</xdr:colOff>
      <xdr:row>1</xdr:row>
      <xdr:rowOff>9525</xdr:rowOff>
    </xdr:from>
    <xdr:to>
      <xdr:col>24</xdr:col>
      <xdr:colOff>190500</xdr:colOff>
      <xdr:row>4</xdr:row>
      <xdr:rowOff>171450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8402300" y="180975"/>
          <a:ext cx="4762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endParaRPr lang="ko-KR" altLang="en-US" sz="1200" b="0" i="0" u="none" strike="noStrike" baseline="0">
            <a:solidFill>
              <a:srgbClr val="000000"/>
            </a:solidFill>
            <a:latin typeface="돋움"/>
            <a:ea typeface="돋움"/>
          </a:endParaRPr>
        </a:p>
        <a:p>
          <a:pPr algn="ctr" rtl="0">
            <a:lnSpc>
              <a:spcPts val="1400"/>
            </a:lnSpc>
            <a:defRPr sz="1000"/>
          </a:pPr>
          <a:r>
            <a: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rPr>
            <a:t>결</a:t>
          </a:r>
        </a:p>
        <a:p>
          <a:pPr algn="ctr" rtl="0">
            <a:lnSpc>
              <a:spcPts val="1400"/>
            </a:lnSpc>
            <a:defRPr sz="1000"/>
          </a:pPr>
          <a:r>
            <a: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rPr>
            <a:t>재</a:t>
          </a:r>
        </a:p>
      </xdr:txBody>
    </xdr:sp>
    <xdr:clientData/>
  </xdr:twoCellAnchor>
  <xdr:twoCellAnchor>
    <xdr:from>
      <xdr:col>16</xdr:col>
      <xdr:colOff>523875</xdr:colOff>
      <xdr:row>41</xdr:row>
      <xdr:rowOff>47625</xdr:rowOff>
    </xdr:from>
    <xdr:to>
      <xdr:col>21</xdr:col>
      <xdr:colOff>742950</xdr:colOff>
      <xdr:row>46</xdr:row>
      <xdr:rowOff>228600</xdr:rowOff>
    </xdr:to>
    <xdr:sp macro="" textlink="">
      <xdr:nvSpPr>
        <xdr:cNvPr id="1745" name="Rectangle 37"/>
        <xdr:cNvSpPr>
          <a:spLocks noChangeArrowheads="1"/>
        </xdr:cNvSpPr>
      </xdr:nvSpPr>
      <xdr:spPr bwMode="auto">
        <a:xfrm>
          <a:off x="13744575" y="9763125"/>
          <a:ext cx="3552825" cy="1466850"/>
        </a:xfrm>
        <a:prstGeom prst="rect">
          <a:avLst/>
        </a:prstGeom>
        <a:solidFill>
          <a:srgbClr val="FFFFFF"/>
        </a:solidFill>
        <a:ln w="127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523875</xdr:colOff>
      <xdr:row>41</xdr:row>
      <xdr:rowOff>47625</xdr:rowOff>
    </xdr:from>
    <xdr:to>
      <xdr:col>17</xdr:col>
      <xdr:colOff>342900</xdr:colOff>
      <xdr:row>46</xdr:row>
      <xdr:rowOff>228600</xdr:rowOff>
    </xdr:to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13468350" y="9763125"/>
          <a:ext cx="485775" cy="1466850"/>
        </a:xfrm>
        <a:prstGeom prst="rect">
          <a:avLst/>
        </a:prstGeom>
        <a:solidFill>
          <a:srgbClr val="FFFFFF"/>
        </a:solidFill>
        <a:ln w="1270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돋움"/>
            <a:ea typeface="돋움"/>
          </a:endParaRPr>
        </a:p>
        <a:p>
          <a:pPr algn="l" rtl="0">
            <a:lnSpc>
              <a:spcPts val="1200"/>
            </a:lnSpc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</a:t>
          </a:r>
        </a:p>
        <a:p>
          <a:pPr algn="l" rtl="0">
            <a:lnSpc>
              <a:spcPts val="10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  근</a:t>
          </a:r>
        </a:p>
        <a:p>
          <a:pPr algn="l" rtl="0">
            <a:lnSpc>
              <a:spcPts val="11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  무</a:t>
          </a:r>
        </a:p>
        <a:p>
          <a:pPr algn="l" rtl="0">
            <a:lnSpc>
              <a:spcPts val="10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  자</a:t>
          </a:r>
        </a:p>
      </xdr:txBody>
    </xdr:sp>
    <xdr:clientData/>
  </xdr:twoCellAnchor>
  <xdr:twoCellAnchor>
    <xdr:from>
      <xdr:col>17</xdr:col>
      <xdr:colOff>342900</xdr:colOff>
      <xdr:row>41</xdr:row>
      <xdr:rowOff>47625</xdr:rowOff>
    </xdr:from>
    <xdr:to>
      <xdr:col>21</xdr:col>
      <xdr:colOff>742950</xdr:colOff>
      <xdr:row>42</xdr:row>
      <xdr:rowOff>228600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13954125" y="9763125"/>
          <a:ext cx="3067050" cy="438150"/>
        </a:xfrm>
        <a:prstGeom prst="rect">
          <a:avLst/>
        </a:prstGeom>
        <a:solidFill>
          <a:srgbClr val="FFFFFF"/>
        </a:solidFill>
        <a:ln w="1270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돋움"/>
              <a:ea typeface="돋움"/>
            </a:rPr>
            <a:t>주간</a:t>
          </a:r>
          <a:r>
            <a:rPr lang="en-US" altLang="ko-KR" sz="1000" b="0" i="0" u="none" strike="noStrike" baseline="0">
              <a:solidFill>
                <a:srgbClr val="000000"/>
              </a:solidFill>
              <a:latin typeface="돋움"/>
              <a:ea typeface="돋움"/>
            </a:rPr>
            <a:t>:</a:t>
          </a:r>
        </a:p>
      </xdr:txBody>
    </xdr:sp>
    <xdr:clientData/>
  </xdr:twoCellAnchor>
  <xdr:twoCellAnchor>
    <xdr:from>
      <xdr:col>17</xdr:col>
      <xdr:colOff>342900</xdr:colOff>
      <xdr:row>42</xdr:row>
      <xdr:rowOff>228600</xdr:rowOff>
    </xdr:from>
    <xdr:to>
      <xdr:col>21</xdr:col>
      <xdr:colOff>742950</xdr:colOff>
      <xdr:row>44</xdr:row>
      <xdr:rowOff>161925</xdr:rowOff>
    </xdr:to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13954125" y="10201275"/>
          <a:ext cx="3067050" cy="447675"/>
        </a:xfrm>
        <a:prstGeom prst="rect">
          <a:avLst/>
        </a:prstGeom>
        <a:solidFill>
          <a:srgbClr val="FFFFFF"/>
        </a:solidFill>
        <a:ln w="1270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돋움"/>
              <a:ea typeface="돋움"/>
            </a:rPr>
            <a:t>야간</a:t>
          </a:r>
          <a:r>
            <a:rPr lang="en-US" altLang="ko-KR" sz="1000" b="0" i="0" u="none" strike="noStrike" baseline="0">
              <a:solidFill>
                <a:srgbClr val="000000"/>
              </a:solidFill>
              <a:latin typeface="돋움"/>
              <a:ea typeface="돋움"/>
            </a:rPr>
            <a:t>:</a:t>
          </a:r>
        </a:p>
      </xdr:txBody>
    </xdr:sp>
    <xdr:clientData/>
  </xdr:twoCellAnchor>
  <xdr:twoCellAnchor>
    <xdr:from>
      <xdr:col>4</xdr:col>
      <xdr:colOff>685800</xdr:colOff>
      <xdr:row>41</xdr:row>
      <xdr:rowOff>0</xdr:rowOff>
    </xdr:from>
    <xdr:to>
      <xdr:col>5</xdr:col>
      <xdr:colOff>419100</xdr:colOff>
      <xdr:row>46</xdr:row>
      <xdr:rowOff>247650</xdr:rowOff>
    </xdr:to>
    <xdr:sp macro="" textlink="">
      <xdr:nvSpPr>
        <xdr:cNvPr id="1071" name="Rectangle 47"/>
        <xdr:cNvSpPr>
          <a:spLocks noChangeArrowheads="1"/>
        </xdr:cNvSpPr>
      </xdr:nvSpPr>
      <xdr:spPr bwMode="auto">
        <a:xfrm>
          <a:off x="4162425" y="9715500"/>
          <a:ext cx="428625" cy="1533525"/>
        </a:xfrm>
        <a:prstGeom prst="rect">
          <a:avLst/>
        </a:prstGeom>
        <a:solidFill>
          <a:srgbClr val="FFFFFF"/>
        </a:solidFill>
        <a:ln w="1270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91440" tIns="45720" rIns="91440" bIns="45720" anchor="ctr" upright="1"/>
        <a:lstStyle/>
        <a:p>
          <a:pPr algn="ctr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돋움"/>
              <a:ea typeface="돋움"/>
            </a:rPr>
            <a:t>낙성대배수지</a:t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22</xdr:col>
      <xdr:colOff>333375</xdr:colOff>
      <xdr:row>47</xdr:row>
      <xdr:rowOff>0</xdr:rowOff>
    </xdr:to>
    <xdr:sp macro="" textlink="">
      <xdr:nvSpPr>
        <xdr:cNvPr id="16" name="Rectangle 45"/>
        <xdr:cNvSpPr>
          <a:spLocks noChangeArrowheads="1"/>
        </xdr:cNvSpPr>
      </xdr:nvSpPr>
      <xdr:spPr bwMode="auto">
        <a:xfrm>
          <a:off x="752475" y="9715500"/>
          <a:ext cx="333375" cy="1543050"/>
        </a:xfrm>
        <a:prstGeom prst="rect">
          <a:avLst/>
        </a:prstGeom>
        <a:solidFill>
          <a:srgbClr val="FFFFFF"/>
        </a:solidFill>
        <a:ln w="1270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91440" tIns="45720" rIns="91440" bIns="45720" anchor="ctr" upright="1"/>
        <a:lstStyle/>
        <a:p>
          <a:pPr algn="ctr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돋움"/>
              <a:ea typeface="돋움"/>
            </a:rPr>
            <a:t>봉천통합</a:t>
          </a:r>
        </a:p>
      </xdr:txBody>
    </xdr:sp>
    <xdr:clientData/>
  </xdr:twoCellAnchor>
  <xdr:twoCellAnchor>
    <xdr:from>
      <xdr:col>25</xdr:col>
      <xdr:colOff>685800</xdr:colOff>
      <xdr:row>41</xdr:row>
      <xdr:rowOff>0</xdr:rowOff>
    </xdr:from>
    <xdr:to>
      <xdr:col>27</xdr:col>
      <xdr:colOff>0</xdr:colOff>
      <xdr:row>46</xdr:row>
      <xdr:rowOff>247650</xdr:rowOff>
    </xdr:to>
    <xdr:sp macro="" textlink="">
      <xdr:nvSpPr>
        <xdr:cNvPr id="17" name="Rectangle 47"/>
        <xdr:cNvSpPr>
          <a:spLocks noChangeArrowheads="1"/>
        </xdr:cNvSpPr>
      </xdr:nvSpPr>
      <xdr:spPr bwMode="auto">
        <a:xfrm>
          <a:off x="20450175" y="9715500"/>
          <a:ext cx="1009650" cy="1533525"/>
        </a:xfrm>
        <a:prstGeom prst="rect">
          <a:avLst/>
        </a:prstGeom>
        <a:solidFill>
          <a:srgbClr val="FFFFFF"/>
        </a:solidFill>
        <a:ln w="1270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91440" tIns="45720" rIns="91440" bIns="45720" anchor="ctr" upright="1"/>
        <a:lstStyle/>
        <a:p>
          <a:pPr algn="ctr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돋움"/>
              <a:ea typeface="돋움"/>
            </a:rPr>
            <a:t>낙성대배수지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209550</xdr:colOff>
      <xdr:row>0</xdr:row>
      <xdr:rowOff>9525</xdr:rowOff>
    </xdr:from>
    <xdr:to>
      <xdr:col>35</xdr:col>
      <xdr:colOff>0</xdr:colOff>
      <xdr:row>4</xdr:row>
      <xdr:rowOff>0</xdr:rowOff>
    </xdr:to>
    <xdr:grpSp>
      <xdr:nvGrpSpPr>
        <xdr:cNvPr id="2445" name="Group 8"/>
        <xdr:cNvGrpSpPr>
          <a:grpSpLocks/>
        </xdr:cNvGrpSpPr>
      </xdr:nvGrpSpPr>
      <xdr:grpSpPr bwMode="auto">
        <a:xfrm>
          <a:off x="16851086" y="9525"/>
          <a:ext cx="2498271" cy="779689"/>
          <a:chOff x="1198" y="248"/>
          <a:chExt cx="337" cy="92"/>
        </a:xfrm>
      </xdr:grpSpPr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1198" y="248"/>
            <a:ext cx="114" cy="3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ko-KR" altLang="en-US" sz="1200" b="0" i="0" u="none" strike="noStrike" baseline="0">
                <a:solidFill>
                  <a:srgbClr val="000000"/>
                </a:solidFill>
                <a:latin typeface="돋움"/>
                <a:ea typeface="돋움"/>
              </a:rPr>
              <a:t>담당</a:t>
            </a:r>
          </a:p>
          <a:p>
            <a:pPr algn="ctr" rtl="0">
              <a:defRPr sz="1000"/>
            </a:pPr>
            <a:endPara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endParaRPr>
          </a:p>
        </xdr:txBody>
      </xdr:sp>
      <xdr:sp macro="" textlink="">
        <xdr:nvSpPr>
          <xdr:cNvPr id="2058" name="Rectangle 10"/>
          <xdr:cNvSpPr>
            <a:spLocks noChangeArrowheads="1"/>
          </xdr:cNvSpPr>
        </xdr:nvSpPr>
        <xdr:spPr bwMode="auto">
          <a:xfrm>
            <a:off x="1312" y="248"/>
            <a:ext cx="111" cy="3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ko-KR" altLang="en-US" sz="1200" b="0" i="0" u="none" strike="noStrike" baseline="0">
                <a:solidFill>
                  <a:srgbClr val="000000"/>
                </a:solidFill>
                <a:latin typeface="돋움"/>
                <a:ea typeface="돋움"/>
              </a:rPr>
              <a:t>팀장</a:t>
            </a:r>
          </a:p>
          <a:p>
            <a:pPr algn="ctr" rtl="0">
              <a:defRPr sz="1000"/>
            </a:pPr>
            <a:endPara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endParaRPr>
          </a:p>
        </xdr:txBody>
      </xdr:sp>
      <xdr:sp macro="" textlink="">
        <xdr:nvSpPr>
          <xdr:cNvPr id="2449" name="Rectangle 11"/>
          <xdr:cNvSpPr>
            <a:spLocks noChangeArrowheads="1"/>
          </xdr:cNvSpPr>
        </xdr:nvSpPr>
        <xdr:spPr bwMode="auto">
          <a:xfrm>
            <a:off x="1198" y="285"/>
            <a:ext cx="113" cy="5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450" name="Rectangle 12"/>
          <xdr:cNvSpPr>
            <a:spLocks noChangeArrowheads="1"/>
          </xdr:cNvSpPr>
        </xdr:nvSpPr>
        <xdr:spPr bwMode="auto">
          <a:xfrm>
            <a:off x="1311" y="285"/>
            <a:ext cx="112" cy="5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1" name="Rectangle 13"/>
          <xdr:cNvSpPr>
            <a:spLocks noChangeArrowheads="1"/>
          </xdr:cNvSpPr>
        </xdr:nvSpPr>
        <xdr:spPr bwMode="auto">
          <a:xfrm>
            <a:off x="1423" y="248"/>
            <a:ext cx="112" cy="3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ko-KR" altLang="en-US" sz="1200" b="0" i="0" u="none" strike="noStrike" baseline="0">
                <a:solidFill>
                  <a:srgbClr val="000000"/>
                </a:solidFill>
                <a:latin typeface="돋움"/>
                <a:ea typeface="돋움"/>
              </a:rPr>
              <a:t>과장</a:t>
            </a:r>
          </a:p>
          <a:p>
            <a:pPr algn="ctr" rtl="0">
              <a:defRPr sz="1000"/>
            </a:pPr>
            <a:endPara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endParaRPr>
          </a:p>
        </xdr:txBody>
      </xdr:sp>
      <xdr:sp macro="" textlink="">
        <xdr:nvSpPr>
          <xdr:cNvPr id="2452" name="Rectangle 14"/>
          <xdr:cNvSpPr>
            <a:spLocks noChangeArrowheads="1"/>
          </xdr:cNvSpPr>
        </xdr:nvSpPr>
        <xdr:spPr bwMode="auto">
          <a:xfrm>
            <a:off x="1423" y="285"/>
            <a:ext cx="112" cy="5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314325</xdr:colOff>
      <xdr:row>0</xdr:row>
      <xdr:rowOff>9525</xdr:rowOff>
    </xdr:from>
    <xdr:to>
      <xdr:col>30</xdr:col>
      <xdr:colOff>219075</xdr:colOff>
      <xdr:row>4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13611225" y="9525"/>
          <a:ext cx="3429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endParaRPr lang="ko-KR" altLang="en-US" sz="1200" b="0" i="0" u="none" strike="noStrike" baseline="0">
            <a:solidFill>
              <a:srgbClr val="000000"/>
            </a:solidFill>
            <a:latin typeface="돋움"/>
            <a:ea typeface="돋움"/>
          </a:endParaRPr>
        </a:p>
        <a:p>
          <a:pPr algn="ctr" rtl="0">
            <a:lnSpc>
              <a:spcPts val="1300"/>
            </a:lnSpc>
            <a:defRPr sz="1000"/>
          </a:pPr>
          <a:r>
            <a: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rPr>
            <a:t>결재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0</xdr:row>
      <xdr:rowOff>9525</xdr:rowOff>
    </xdr:from>
    <xdr:to>
      <xdr:col>41</xdr:col>
      <xdr:colOff>0</xdr:colOff>
      <xdr:row>3</xdr:row>
      <xdr:rowOff>171450</xdr:rowOff>
    </xdr:to>
    <xdr:grpSp>
      <xdr:nvGrpSpPr>
        <xdr:cNvPr id="3491" name="Group 8"/>
        <xdr:cNvGrpSpPr>
          <a:grpSpLocks/>
        </xdr:cNvGrpSpPr>
      </xdr:nvGrpSpPr>
      <xdr:grpSpPr bwMode="auto">
        <a:xfrm>
          <a:off x="12687300" y="9525"/>
          <a:ext cx="2505075" cy="828675"/>
          <a:chOff x="1198" y="248"/>
          <a:chExt cx="337" cy="92"/>
        </a:xfrm>
      </xdr:grpSpPr>
      <xdr:sp macro="" textlink="">
        <xdr:nvSpPr>
          <xdr:cNvPr id="3081" name="Rectangle 9"/>
          <xdr:cNvSpPr>
            <a:spLocks noChangeArrowheads="1"/>
          </xdr:cNvSpPr>
        </xdr:nvSpPr>
        <xdr:spPr bwMode="auto">
          <a:xfrm>
            <a:off x="1198" y="248"/>
            <a:ext cx="113" cy="3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ko-KR" altLang="en-US" sz="1200" b="0" i="0" u="none" strike="noStrike" baseline="0">
                <a:solidFill>
                  <a:srgbClr val="000000"/>
                </a:solidFill>
                <a:latin typeface="돋움"/>
                <a:ea typeface="돋움"/>
              </a:rPr>
              <a:t>담당</a:t>
            </a:r>
          </a:p>
          <a:p>
            <a:pPr algn="ctr" rtl="0">
              <a:defRPr sz="1000"/>
            </a:pPr>
            <a:endPara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endParaRPr>
          </a:p>
        </xdr:txBody>
      </xdr:sp>
      <xdr:sp macro="" textlink="">
        <xdr:nvSpPr>
          <xdr:cNvPr id="3082" name="Rectangle 10"/>
          <xdr:cNvSpPr>
            <a:spLocks noChangeArrowheads="1"/>
          </xdr:cNvSpPr>
        </xdr:nvSpPr>
        <xdr:spPr bwMode="auto">
          <a:xfrm>
            <a:off x="1311" y="248"/>
            <a:ext cx="113" cy="3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ko-KR" altLang="en-US" sz="1200" b="0" i="0" u="none" strike="noStrike" baseline="0">
                <a:solidFill>
                  <a:srgbClr val="000000"/>
                </a:solidFill>
                <a:latin typeface="돋움"/>
                <a:ea typeface="돋움"/>
              </a:rPr>
              <a:t>팀장</a:t>
            </a:r>
          </a:p>
          <a:p>
            <a:pPr algn="ctr" rtl="0">
              <a:defRPr sz="1000"/>
            </a:pPr>
            <a:endPara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endParaRPr>
          </a:p>
        </xdr:txBody>
      </xdr:sp>
      <xdr:sp macro="" textlink="">
        <xdr:nvSpPr>
          <xdr:cNvPr id="3495" name="Rectangle 11"/>
          <xdr:cNvSpPr>
            <a:spLocks noChangeArrowheads="1"/>
          </xdr:cNvSpPr>
        </xdr:nvSpPr>
        <xdr:spPr bwMode="auto">
          <a:xfrm>
            <a:off x="1198" y="285"/>
            <a:ext cx="113" cy="5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96" name="Rectangle 12"/>
          <xdr:cNvSpPr>
            <a:spLocks noChangeArrowheads="1"/>
          </xdr:cNvSpPr>
        </xdr:nvSpPr>
        <xdr:spPr bwMode="auto">
          <a:xfrm>
            <a:off x="1311" y="285"/>
            <a:ext cx="112" cy="5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85" name="Rectangle 13"/>
          <xdr:cNvSpPr>
            <a:spLocks noChangeArrowheads="1"/>
          </xdr:cNvSpPr>
        </xdr:nvSpPr>
        <xdr:spPr bwMode="auto">
          <a:xfrm>
            <a:off x="1424" y="248"/>
            <a:ext cx="111" cy="3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ko-KR" altLang="en-US" sz="1200" b="0" i="0" u="none" strike="noStrike" baseline="0">
                <a:solidFill>
                  <a:srgbClr val="000000"/>
                </a:solidFill>
                <a:latin typeface="돋움"/>
                <a:ea typeface="돋움"/>
              </a:rPr>
              <a:t>과장</a:t>
            </a:r>
          </a:p>
          <a:p>
            <a:pPr algn="ctr" rtl="0">
              <a:defRPr sz="1000"/>
            </a:pPr>
            <a:endPara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endParaRPr>
          </a:p>
        </xdr:txBody>
      </xdr:sp>
      <xdr:sp macro="" textlink="">
        <xdr:nvSpPr>
          <xdr:cNvPr id="3498" name="Rectangle 14"/>
          <xdr:cNvSpPr>
            <a:spLocks noChangeArrowheads="1"/>
          </xdr:cNvSpPr>
        </xdr:nvSpPr>
        <xdr:spPr bwMode="auto">
          <a:xfrm>
            <a:off x="1423" y="285"/>
            <a:ext cx="112" cy="5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180975</xdr:colOff>
      <xdr:row>0</xdr:row>
      <xdr:rowOff>9525</xdr:rowOff>
    </xdr:from>
    <xdr:to>
      <xdr:col>34</xdr:col>
      <xdr:colOff>0</xdr:colOff>
      <xdr:row>3</xdr:row>
      <xdr:rowOff>171450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12157075" y="9525"/>
          <a:ext cx="54292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endParaRPr lang="ko-KR" altLang="en-US" sz="1200" b="0" i="0" u="none" strike="noStrike" baseline="0">
            <a:solidFill>
              <a:srgbClr val="000000"/>
            </a:solidFill>
            <a:latin typeface="돋움"/>
            <a:ea typeface="돋움"/>
          </a:endParaRPr>
        </a:p>
        <a:p>
          <a:pPr algn="ctr" rtl="0">
            <a:lnSpc>
              <a:spcPts val="1400"/>
            </a:lnSpc>
            <a:defRPr sz="1000"/>
          </a:pPr>
          <a:r>
            <a: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rPr>
            <a:t>결</a:t>
          </a:r>
        </a:p>
        <a:p>
          <a:pPr algn="ctr" rtl="0">
            <a:lnSpc>
              <a:spcPts val="1300"/>
            </a:lnSpc>
            <a:defRPr sz="1000"/>
          </a:pPr>
          <a:r>
            <a:rPr lang="ko-KR" altLang="en-US" sz="1200" b="0" i="0" u="none" strike="noStrike" baseline="0">
              <a:solidFill>
                <a:srgbClr val="000000"/>
              </a:solidFill>
              <a:latin typeface="돋움"/>
              <a:ea typeface="돋움"/>
            </a:rPr>
            <a:t>재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228600</xdr:rowOff>
    </xdr:from>
    <xdr:to>
      <xdr:col>1</xdr:col>
      <xdr:colOff>533400</xdr:colOff>
      <xdr:row>10</xdr:row>
      <xdr:rowOff>0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>
          <a:off x="1228725" y="1114425"/>
          <a:ext cx="53340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438150</xdr:colOff>
      <xdr:row>2</xdr:row>
      <xdr:rowOff>57150</xdr:rowOff>
    </xdr:from>
    <xdr:to>
      <xdr:col>12</xdr:col>
      <xdr:colOff>104775</xdr:colOff>
      <xdr:row>5</xdr:row>
      <xdr:rowOff>95250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210050" y="457200"/>
          <a:ext cx="650557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ko-KR" altLang="en-US" sz="2000" b="1" i="0" u="none" strike="noStrike" baseline="0">
              <a:solidFill>
                <a:srgbClr val="000000"/>
              </a:solidFill>
              <a:latin typeface="돋움"/>
              <a:ea typeface="돋움"/>
            </a:rPr>
            <a:t>노 량 진 배 수 지  밸브 개도 현황</a:t>
          </a:r>
        </a:p>
      </xdr:txBody>
    </xdr:sp>
    <xdr:clientData/>
  </xdr:twoCellAnchor>
  <xdr:twoCellAnchor>
    <xdr:from>
      <xdr:col>6</xdr:col>
      <xdr:colOff>542925</xdr:colOff>
      <xdr:row>4</xdr:row>
      <xdr:rowOff>142875</xdr:rowOff>
    </xdr:from>
    <xdr:to>
      <xdr:col>10</xdr:col>
      <xdr:colOff>942975</xdr:colOff>
      <xdr:row>4</xdr:row>
      <xdr:rowOff>142875</xdr:rowOff>
    </xdr:to>
    <xdr:sp macro="" textlink="">
      <xdr:nvSpPr>
        <xdr:cNvPr id="4627" name="Line 3"/>
        <xdr:cNvSpPr>
          <a:spLocks noChangeShapeType="1"/>
        </xdr:cNvSpPr>
      </xdr:nvSpPr>
      <xdr:spPr bwMode="auto">
        <a:xfrm flipV="1">
          <a:off x="5324475" y="876300"/>
          <a:ext cx="4286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542925</xdr:colOff>
      <xdr:row>5</xdr:row>
      <xdr:rowOff>28575</xdr:rowOff>
    </xdr:from>
    <xdr:to>
      <xdr:col>10</xdr:col>
      <xdr:colOff>933450</xdr:colOff>
      <xdr:row>5</xdr:row>
      <xdr:rowOff>38100</xdr:rowOff>
    </xdr:to>
    <xdr:sp macro="" textlink="">
      <xdr:nvSpPr>
        <xdr:cNvPr id="4628" name="Line 4"/>
        <xdr:cNvSpPr>
          <a:spLocks noChangeShapeType="1"/>
        </xdr:cNvSpPr>
      </xdr:nvSpPr>
      <xdr:spPr bwMode="auto">
        <a:xfrm>
          <a:off x="5324475" y="914400"/>
          <a:ext cx="427672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629" name="Line 5"/>
        <xdr:cNvSpPr>
          <a:spLocks noChangeShapeType="1"/>
        </xdr:cNvSpPr>
      </xdr:nvSpPr>
      <xdr:spPr bwMode="auto">
        <a:xfrm>
          <a:off x="14497050" y="8239125"/>
          <a:ext cx="0" cy="885825"/>
        </a:xfrm>
        <a:prstGeom prst="line">
          <a:avLst/>
        </a:prstGeom>
        <a:noFill/>
        <a:ln w="698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630" name="Line 6"/>
        <xdr:cNvSpPr>
          <a:spLocks noChangeShapeType="1"/>
        </xdr:cNvSpPr>
      </xdr:nvSpPr>
      <xdr:spPr bwMode="auto">
        <a:xfrm>
          <a:off x="14497050" y="8239125"/>
          <a:ext cx="0" cy="885825"/>
        </a:xfrm>
        <a:prstGeom prst="line">
          <a:avLst/>
        </a:prstGeom>
        <a:noFill/>
        <a:ln w="698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39</xdr:row>
      <xdr:rowOff>38100</xdr:rowOff>
    </xdr:from>
    <xdr:to>
      <xdr:col>16</xdr:col>
      <xdr:colOff>0</xdr:colOff>
      <xdr:row>39</xdr:row>
      <xdr:rowOff>228600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14497050" y="8277225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금일지침</a:t>
          </a:r>
        </a:p>
      </xdr:txBody>
    </xdr:sp>
    <xdr:clientData/>
  </xdr:twoCellAnchor>
  <xdr:twoCellAnchor>
    <xdr:from>
      <xdr:col>16</xdr:col>
      <xdr:colOff>0</xdr:colOff>
      <xdr:row>40</xdr:row>
      <xdr:rowOff>19050</xdr:rowOff>
    </xdr:from>
    <xdr:to>
      <xdr:col>16</xdr:col>
      <xdr:colOff>0</xdr:colOff>
      <xdr:row>44</xdr:row>
      <xdr:rowOff>38100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14497050" y="8515350"/>
          <a:ext cx="0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굴림체"/>
              <a:ea typeface="굴림체"/>
            </a:rPr>
            <a:t>특</a:t>
          </a:r>
        </a:p>
        <a:p>
          <a:pPr algn="l" rtl="0">
            <a:lnSpc>
              <a:spcPts val="1200"/>
            </a:lnSpc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굴림체"/>
              <a:ea typeface="굴림체"/>
            </a:rPr>
            <a:t>기</a:t>
          </a:r>
        </a:p>
        <a:p>
          <a:pPr algn="l" rtl="0">
            <a:lnSpc>
              <a:spcPts val="1200"/>
            </a:lnSpc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굴림체"/>
              <a:ea typeface="굴림체"/>
            </a:rPr>
            <a:t>사</a:t>
          </a:r>
        </a:p>
        <a:p>
          <a:pPr algn="l" rtl="0">
            <a:lnSpc>
              <a:spcPts val="1100"/>
            </a:lnSpc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굴림체"/>
              <a:ea typeface="굴림체"/>
            </a:rPr>
            <a:t>항</a:t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46</xdr:row>
      <xdr:rowOff>0</xdr:rowOff>
    </xdr:to>
    <xdr:sp macro="" textlink="">
      <xdr:nvSpPr>
        <xdr:cNvPr id="4633" name="Line 9"/>
        <xdr:cNvSpPr>
          <a:spLocks noChangeShapeType="1"/>
        </xdr:cNvSpPr>
      </xdr:nvSpPr>
      <xdr:spPr bwMode="auto">
        <a:xfrm>
          <a:off x="14497050" y="8239125"/>
          <a:ext cx="0" cy="1228725"/>
        </a:xfrm>
        <a:prstGeom prst="line">
          <a:avLst/>
        </a:prstGeom>
        <a:noFill/>
        <a:ln w="698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46</xdr:row>
      <xdr:rowOff>0</xdr:rowOff>
    </xdr:to>
    <xdr:sp macro="" textlink="">
      <xdr:nvSpPr>
        <xdr:cNvPr id="4634" name="Line 10"/>
        <xdr:cNvSpPr>
          <a:spLocks noChangeShapeType="1"/>
        </xdr:cNvSpPr>
      </xdr:nvSpPr>
      <xdr:spPr bwMode="auto">
        <a:xfrm>
          <a:off x="14497050" y="8239125"/>
          <a:ext cx="0" cy="1228725"/>
        </a:xfrm>
        <a:prstGeom prst="line">
          <a:avLst/>
        </a:prstGeom>
        <a:noFill/>
        <a:ln w="698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155575</xdr:colOff>
      <xdr:row>39</xdr:row>
      <xdr:rowOff>247650</xdr:rowOff>
    </xdr:from>
    <xdr:to>
      <xdr:col>1</xdr:col>
      <xdr:colOff>425450</xdr:colOff>
      <xdr:row>44</xdr:row>
      <xdr:rowOff>53975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1384300" y="8486775"/>
          <a:ext cx="269875" cy="777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굴림체"/>
              <a:ea typeface="굴림체"/>
            </a:rPr>
            <a:t>특</a:t>
          </a:r>
        </a:p>
        <a:p>
          <a:pPr algn="l" rtl="0">
            <a:lnSpc>
              <a:spcPts val="1200"/>
            </a:lnSpc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굴림체"/>
              <a:ea typeface="굴림체"/>
            </a:rPr>
            <a:t>기</a:t>
          </a:r>
        </a:p>
        <a:p>
          <a:pPr algn="l" rtl="0">
            <a:lnSpc>
              <a:spcPts val="1200"/>
            </a:lnSpc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굴림체"/>
              <a:ea typeface="굴림체"/>
            </a:rPr>
            <a:t>사</a:t>
          </a:r>
        </a:p>
        <a:p>
          <a:pPr algn="l" rtl="0">
            <a:lnSpc>
              <a:spcPts val="1100"/>
            </a:lnSpc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굴림체"/>
              <a:ea typeface="굴림체"/>
            </a:rPr>
            <a:t>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48"/>
  <sheetViews>
    <sheetView tabSelected="1" zoomScale="85" zoomScaleNormal="85" zoomScaleSheetLayoutView="75" workbookViewId="0">
      <selection activeCell="A5" sqref="A5:C5"/>
    </sheetView>
  </sheetViews>
  <sheetFormatPr defaultRowHeight="13.5" x14ac:dyDescent="0.15"/>
  <cols>
    <col min="1" max="1" width="8.77734375" customWidth="1"/>
    <col min="3" max="3" width="11.77734375" customWidth="1"/>
    <col min="4" max="4" width="12.5546875" customWidth="1"/>
    <col min="5" max="5" width="8.109375" customWidth="1"/>
    <col min="6" max="6" width="8.77734375" customWidth="1"/>
    <col min="7" max="7" width="11.77734375" customWidth="1"/>
    <col min="8" max="8" width="12.44140625" customWidth="1"/>
    <col min="9" max="9" width="8" customWidth="1"/>
    <col min="11" max="11" width="10.33203125" customWidth="1"/>
    <col min="12" max="12" width="12.5546875" customWidth="1"/>
    <col min="13" max="13" width="8" customWidth="1"/>
    <col min="14" max="21" width="7.77734375" customWidth="1"/>
    <col min="24" max="24" width="11.77734375" customWidth="1"/>
    <col min="25" max="25" width="12.5546875" customWidth="1"/>
    <col min="26" max="26" width="8.109375" customWidth="1"/>
    <col min="27" max="27" width="11.6640625" customWidth="1"/>
  </cols>
  <sheetData>
    <row r="3" spans="1:27" ht="25.5" x14ac:dyDescent="0.15">
      <c r="A3" s="323" t="s">
        <v>50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</row>
    <row r="5" spans="1:27" ht="14.25" thickBot="1" x14ac:dyDescent="0.2">
      <c r="A5" s="330" t="s">
        <v>167</v>
      </c>
      <c r="B5" s="330"/>
      <c r="C5" s="330"/>
    </row>
    <row r="6" spans="1:27" ht="20.100000000000001" customHeight="1" thickBot="1" x14ac:dyDescent="0.2">
      <c r="A6" s="324" t="s">
        <v>19</v>
      </c>
      <c r="B6" s="299" t="s">
        <v>161</v>
      </c>
      <c r="C6" s="300"/>
      <c r="D6" s="300"/>
      <c r="E6" s="301"/>
      <c r="F6" s="299" t="s">
        <v>103</v>
      </c>
      <c r="G6" s="300"/>
      <c r="H6" s="300"/>
      <c r="I6" s="301"/>
      <c r="J6" s="327" t="s">
        <v>104</v>
      </c>
      <c r="K6" s="328"/>
      <c r="L6" s="328"/>
      <c r="M6" s="329"/>
      <c r="N6" s="327" t="s">
        <v>49</v>
      </c>
      <c r="O6" s="328"/>
      <c r="P6" s="328"/>
      <c r="Q6" s="328"/>
      <c r="R6" s="328"/>
      <c r="S6" s="328"/>
      <c r="T6" s="328"/>
      <c r="U6" s="328"/>
      <c r="V6" s="329"/>
      <c r="W6" s="299" t="s">
        <v>160</v>
      </c>
      <c r="X6" s="300"/>
      <c r="Y6" s="300"/>
      <c r="Z6" s="301"/>
      <c r="AA6" s="277" t="s">
        <v>162</v>
      </c>
    </row>
    <row r="7" spans="1:27" ht="20.100000000000001" customHeight="1" x14ac:dyDescent="0.15">
      <c r="A7" s="325"/>
      <c r="B7" s="190" t="s">
        <v>53</v>
      </c>
      <c r="C7" s="302" t="s">
        <v>8</v>
      </c>
      <c r="D7" s="302"/>
      <c r="E7" s="192" t="s">
        <v>3</v>
      </c>
      <c r="F7" s="193" t="s">
        <v>53</v>
      </c>
      <c r="G7" s="302" t="s">
        <v>8</v>
      </c>
      <c r="H7" s="302"/>
      <c r="I7" s="192" t="s">
        <v>9</v>
      </c>
      <c r="J7" s="190" t="s">
        <v>2</v>
      </c>
      <c r="K7" s="302" t="s">
        <v>8</v>
      </c>
      <c r="L7" s="302"/>
      <c r="M7" s="186" t="s">
        <v>9</v>
      </c>
      <c r="N7" s="190" t="s">
        <v>10</v>
      </c>
      <c r="O7" s="191" t="s">
        <v>11</v>
      </c>
      <c r="P7" s="191" t="s">
        <v>12</v>
      </c>
      <c r="Q7" s="191" t="s">
        <v>13</v>
      </c>
      <c r="R7" s="191" t="s">
        <v>14</v>
      </c>
      <c r="S7" s="191" t="s">
        <v>15</v>
      </c>
      <c r="T7" s="191" t="s">
        <v>16</v>
      </c>
      <c r="U7" s="191" t="s">
        <v>1</v>
      </c>
      <c r="V7" s="192" t="s">
        <v>17</v>
      </c>
      <c r="W7" s="190" t="s">
        <v>2</v>
      </c>
      <c r="X7" s="302" t="s">
        <v>8</v>
      </c>
      <c r="Y7" s="302"/>
      <c r="Z7" s="192" t="s">
        <v>3</v>
      </c>
      <c r="AA7" s="275" t="s">
        <v>163</v>
      </c>
    </row>
    <row r="8" spans="1:27" ht="20.100000000000001" customHeight="1" thickBot="1" x14ac:dyDescent="0.2">
      <c r="A8" s="326"/>
      <c r="B8" s="82" t="s">
        <v>54</v>
      </c>
      <c r="C8" s="62" t="s">
        <v>4</v>
      </c>
      <c r="D8" s="62" t="s">
        <v>5</v>
      </c>
      <c r="E8" s="60" t="s">
        <v>6</v>
      </c>
      <c r="F8" s="82" t="s">
        <v>54</v>
      </c>
      <c r="G8" s="62" t="s">
        <v>4</v>
      </c>
      <c r="H8" s="62" t="s">
        <v>5</v>
      </c>
      <c r="I8" s="60" t="s">
        <v>6</v>
      </c>
      <c r="J8" s="61" t="s">
        <v>7</v>
      </c>
      <c r="K8" s="62" t="s">
        <v>4</v>
      </c>
      <c r="L8" s="62" t="s">
        <v>5</v>
      </c>
      <c r="M8" s="63" t="s">
        <v>6</v>
      </c>
      <c r="N8" s="61" t="s">
        <v>18</v>
      </c>
      <c r="O8" s="62" t="s">
        <v>18</v>
      </c>
      <c r="P8" s="62" t="s">
        <v>18</v>
      </c>
      <c r="Q8" s="62" t="s">
        <v>18</v>
      </c>
      <c r="R8" s="62" t="s">
        <v>18</v>
      </c>
      <c r="S8" s="62" t="s">
        <v>18</v>
      </c>
      <c r="T8" s="62" t="s">
        <v>18</v>
      </c>
      <c r="U8" s="62" t="s">
        <v>18</v>
      </c>
      <c r="V8" s="60" t="s">
        <v>18</v>
      </c>
      <c r="W8" s="82" t="s">
        <v>54</v>
      </c>
      <c r="X8" s="62" t="s">
        <v>4</v>
      </c>
      <c r="Y8" s="62" t="s">
        <v>5</v>
      </c>
      <c r="Z8" s="60" t="s">
        <v>6</v>
      </c>
      <c r="AA8" s="276" t="s">
        <v>54</v>
      </c>
    </row>
    <row r="9" spans="1:27" ht="20.100000000000001" customHeight="1" thickTop="1" x14ac:dyDescent="0.15">
      <c r="A9" s="319">
        <v>4.1666666666666664E-2</v>
      </c>
      <c r="B9" s="303">
        <v>5885</v>
      </c>
      <c r="C9" s="185">
        <v>111554</v>
      </c>
      <c r="D9" s="305">
        <f>(C10-C9)</f>
        <v>5943</v>
      </c>
      <c r="E9" s="321">
        <v>1.7634375</v>
      </c>
      <c r="F9" s="303">
        <v>5403</v>
      </c>
      <c r="G9" s="185">
        <v>96000075</v>
      </c>
      <c r="H9" s="305">
        <f>(G10-G9)</f>
        <v>5428</v>
      </c>
      <c r="I9" s="321">
        <v>4.3468749999999998</v>
      </c>
      <c r="J9" s="317">
        <v>2177.5</v>
      </c>
      <c r="K9" s="185">
        <v>6577281</v>
      </c>
      <c r="L9" s="305">
        <f>(K10-K9)*100</f>
        <v>2200</v>
      </c>
      <c r="M9" s="321">
        <v>7.7937500000000002</v>
      </c>
      <c r="N9" s="313">
        <v>6.3E-3</v>
      </c>
      <c r="O9" s="311">
        <v>5.0781250000000002E-3</v>
      </c>
      <c r="P9" s="311">
        <v>3.2689124999999999</v>
      </c>
      <c r="Q9" s="311">
        <v>3.2914062500000001</v>
      </c>
      <c r="R9" s="311">
        <v>3.3617187500000001</v>
      </c>
      <c r="S9" s="311">
        <v>3.2511718750000003</v>
      </c>
      <c r="T9" s="311">
        <v>3.64966875</v>
      </c>
      <c r="U9" s="311">
        <f>AVERAGE(N9:T10)</f>
        <v>2.4048937500000003</v>
      </c>
      <c r="V9" s="315">
        <v>5.5768750000000002</v>
      </c>
      <c r="W9" s="303">
        <v>3554.3</v>
      </c>
      <c r="X9" s="185">
        <v>228921151</v>
      </c>
      <c r="Y9" s="305">
        <f>(X10-X9)</f>
        <v>3525</v>
      </c>
      <c r="Z9" s="307">
        <v>1.7125000000000001</v>
      </c>
      <c r="AA9" s="287">
        <f>D9+Y9</f>
        <v>9468</v>
      </c>
    </row>
    <row r="10" spans="1:27" ht="20.100000000000001" customHeight="1" x14ac:dyDescent="0.15">
      <c r="A10" s="320"/>
      <c r="B10" s="304"/>
      <c r="C10" s="83">
        <v>117497</v>
      </c>
      <c r="D10" s="306"/>
      <c r="E10" s="322"/>
      <c r="F10" s="304"/>
      <c r="G10" s="83">
        <v>96005503</v>
      </c>
      <c r="H10" s="306"/>
      <c r="I10" s="322"/>
      <c r="J10" s="318"/>
      <c r="K10" s="83">
        <v>6577303</v>
      </c>
      <c r="L10" s="306"/>
      <c r="M10" s="322"/>
      <c r="N10" s="314"/>
      <c r="O10" s="312"/>
      <c r="P10" s="312"/>
      <c r="Q10" s="312"/>
      <c r="R10" s="312"/>
      <c r="S10" s="312"/>
      <c r="T10" s="312"/>
      <c r="U10" s="312"/>
      <c r="V10" s="316"/>
      <c r="W10" s="304"/>
      <c r="X10" s="83">
        <v>228924676</v>
      </c>
      <c r="Y10" s="306"/>
      <c r="Z10" s="308"/>
      <c r="AA10" s="288"/>
    </row>
    <row r="11" spans="1:27" ht="20.100000000000001" customHeight="1" x14ac:dyDescent="0.15">
      <c r="A11" s="55">
        <v>8.3333333333333301E-2</v>
      </c>
      <c r="B11" s="87">
        <v>5894</v>
      </c>
      <c r="C11" s="83">
        <v>123394</v>
      </c>
      <c r="D11" s="83">
        <f t="shared" ref="D11:D17" si="0">(C11-C10)</f>
        <v>5897</v>
      </c>
      <c r="E11" s="84">
        <v>1.7753125000000001</v>
      </c>
      <c r="F11" s="87">
        <v>5449</v>
      </c>
      <c r="G11" s="83">
        <v>96010956</v>
      </c>
      <c r="H11" s="83">
        <f t="shared" ref="H11:H17" si="1">(G11-G10)</f>
        <v>5453</v>
      </c>
      <c r="I11" s="84">
        <v>4.3493750000000002</v>
      </c>
      <c r="J11" s="171">
        <v>2192.5</v>
      </c>
      <c r="K11" s="83">
        <v>6577326</v>
      </c>
      <c r="L11" s="83">
        <f>(K11-K10)*100</f>
        <v>2300</v>
      </c>
      <c r="M11" s="84">
        <v>7.7937500000000002</v>
      </c>
      <c r="N11" s="172">
        <v>7.4812500000000001E-3</v>
      </c>
      <c r="O11" s="173">
        <v>5.0781250000000002E-3</v>
      </c>
      <c r="P11" s="173">
        <v>3.4232624999999999</v>
      </c>
      <c r="Q11" s="173">
        <v>3.4175781250000004</v>
      </c>
      <c r="R11" s="173">
        <v>3.5140625000000001</v>
      </c>
      <c r="S11" s="173">
        <v>3.4066406250000001</v>
      </c>
      <c r="T11" s="173">
        <v>3.5665875000000002</v>
      </c>
      <c r="U11" s="173">
        <f>AVERAGE(N11:T11)</f>
        <v>2.4772415178571427</v>
      </c>
      <c r="V11" s="174">
        <v>5.6950000000000003</v>
      </c>
      <c r="W11" s="87">
        <v>3396.7000000000003</v>
      </c>
      <c r="X11" s="83">
        <v>228928166</v>
      </c>
      <c r="Y11" s="83">
        <f>X11-X10</f>
        <v>3490</v>
      </c>
      <c r="Z11" s="278">
        <v>1.7150000000000001</v>
      </c>
      <c r="AA11" s="281">
        <f>D11+Y11</f>
        <v>9387</v>
      </c>
    </row>
    <row r="12" spans="1:27" ht="20.100000000000001" customHeight="1" x14ac:dyDescent="0.15">
      <c r="A12" s="55">
        <v>0.125</v>
      </c>
      <c r="B12" s="87">
        <v>5860</v>
      </c>
      <c r="C12" s="83">
        <v>129284</v>
      </c>
      <c r="D12" s="83">
        <f t="shared" si="0"/>
        <v>5890</v>
      </c>
      <c r="E12" s="84">
        <v>1.7787500000000001</v>
      </c>
      <c r="F12" s="87">
        <v>5450</v>
      </c>
      <c r="G12" s="83">
        <v>96016428</v>
      </c>
      <c r="H12" s="83">
        <f t="shared" si="1"/>
        <v>5472</v>
      </c>
      <c r="I12" s="84">
        <v>4.3493750000000002</v>
      </c>
      <c r="J12" s="171">
        <v>2140</v>
      </c>
      <c r="K12" s="83">
        <v>6577348</v>
      </c>
      <c r="L12" s="83">
        <f t="shared" ref="L12:L17" si="2">(K12-K11)*100</f>
        <v>2200</v>
      </c>
      <c r="M12" s="84">
        <v>7.7962500000000006</v>
      </c>
      <c r="N12" s="172">
        <v>7.4812500000000001E-3</v>
      </c>
      <c r="O12" s="173">
        <v>5.0781250000000002E-3</v>
      </c>
      <c r="P12" s="173">
        <v>3.5638312500000002</v>
      </c>
      <c r="Q12" s="173">
        <v>3.5398437500000002</v>
      </c>
      <c r="R12" s="173">
        <v>3.662109375</v>
      </c>
      <c r="S12" s="173">
        <v>3.5476562500000002</v>
      </c>
      <c r="T12" s="173">
        <v>4.0776750000000002</v>
      </c>
      <c r="U12" s="173">
        <f t="shared" ref="U12:U17" si="3">AVERAGE(N12:T12)</f>
        <v>2.6290964285714287</v>
      </c>
      <c r="V12" s="174">
        <v>5.8218750000000004</v>
      </c>
      <c r="W12" s="87">
        <v>3413.6000000000004</v>
      </c>
      <c r="X12" s="83">
        <v>228931662</v>
      </c>
      <c r="Y12" s="83">
        <f t="shared" ref="Y12:Y17" si="4">(X12-X11)</f>
        <v>3496</v>
      </c>
      <c r="Z12" s="278">
        <v>1.7250000000000001</v>
      </c>
      <c r="AA12" s="281">
        <f t="shared" ref="AA12:AA35" si="5">D12+Y12</f>
        <v>9386</v>
      </c>
    </row>
    <row r="13" spans="1:27" ht="20.100000000000001" customHeight="1" x14ac:dyDescent="0.15">
      <c r="A13" s="55">
        <v>0.16666666666666699</v>
      </c>
      <c r="B13" s="87">
        <v>5815</v>
      </c>
      <c r="C13" s="83">
        <v>135172</v>
      </c>
      <c r="D13" s="83">
        <f t="shared" si="0"/>
        <v>5888</v>
      </c>
      <c r="E13" s="84">
        <v>1.7821875</v>
      </c>
      <c r="F13" s="87">
        <v>5407</v>
      </c>
      <c r="G13" s="83">
        <v>96021904</v>
      </c>
      <c r="H13" s="83">
        <f t="shared" si="1"/>
        <v>5476</v>
      </c>
      <c r="I13" s="84">
        <v>4.3550000000000004</v>
      </c>
      <c r="J13" s="171">
        <v>2156.25</v>
      </c>
      <c r="K13" s="83">
        <v>6577371</v>
      </c>
      <c r="L13" s="83">
        <f t="shared" si="2"/>
        <v>2300</v>
      </c>
      <c r="M13" s="84">
        <v>7.8</v>
      </c>
      <c r="N13" s="172">
        <v>8.2687500000000001E-3</v>
      </c>
      <c r="O13" s="173">
        <v>5.0781250000000002E-3</v>
      </c>
      <c r="P13" s="173">
        <v>3.7012499999999999</v>
      </c>
      <c r="Q13" s="173">
        <v>3.6703125000000001</v>
      </c>
      <c r="R13" s="173">
        <v>3.7972656250000001</v>
      </c>
      <c r="S13" s="173">
        <v>3.6863281250000002</v>
      </c>
      <c r="T13" s="173">
        <v>4.0422374999999997</v>
      </c>
      <c r="U13" s="173">
        <f t="shared" si="3"/>
        <v>2.701534375</v>
      </c>
      <c r="V13" s="174">
        <v>5.9481250000000001</v>
      </c>
      <c r="W13" s="87">
        <v>3563.7000000000003</v>
      </c>
      <c r="X13" s="83">
        <v>228935157</v>
      </c>
      <c r="Y13" s="83">
        <f t="shared" si="4"/>
        <v>3495</v>
      </c>
      <c r="Z13" s="278">
        <v>1.7275</v>
      </c>
      <c r="AA13" s="281">
        <f t="shared" si="5"/>
        <v>9383</v>
      </c>
    </row>
    <row r="14" spans="1:27" ht="20.100000000000001" customHeight="1" x14ac:dyDescent="0.15">
      <c r="A14" s="55">
        <v>0.20833333333333301</v>
      </c>
      <c r="B14" s="87">
        <v>5838</v>
      </c>
      <c r="C14" s="83">
        <v>141044</v>
      </c>
      <c r="D14" s="83">
        <f t="shared" si="0"/>
        <v>5872</v>
      </c>
      <c r="E14" s="84">
        <v>1.7753125000000001</v>
      </c>
      <c r="F14" s="87">
        <v>5567</v>
      </c>
      <c r="G14" s="83">
        <v>96027401</v>
      </c>
      <c r="H14" s="83">
        <f t="shared" si="1"/>
        <v>5497</v>
      </c>
      <c r="I14" s="84">
        <v>4.3531250000000004</v>
      </c>
      <c r="J14" s="171">
        <v>2200</v>
      </c>
      <c r="K14" s="83">
        <v>6577393</v>
      </c>
      <c r="L14" s="83">
        <f t="shared" si="2"/>
        <v>2200</v>
      </c>
      <c r="M14" s="84">
        <v>7.8025000000000002</v>
      </c>
      <c r="N14" s="172">
        <v>9.4500000000000001E-3</v>
      </c>
      <c r="O14" s="173">
        <v>5.0781250000000002E-3</v>
      </c>
      <c r="P14" s="173">
        <v>3.8288250000000001</v>
      </c>
      <c r="Q14" s="173">
        <v>3.7953125000000001</v>
      </c>
      <c r="R14" s="173">
        <v>3.9273437500000004</v>
      </c>
      <c r="S14" s="173">
        <v>3.8179687500000004</v>
      </c>
      <c r="T14" s="173">
        <v>3.9831750000000001</v>
      </c>
      <c r="U14" s="173">
        <f t="shared" si="3"/>
        <v>2.7667361607142857</v>
      </c>
      <c r="V14" s="174">
        <v>6.0718750000000004</v>
      </c>
      <c r="W14" s="87">
        <v>3492.7000000000003</v>
      </c>
      <c r="X14" s="83">
        <v>228938638</v>
      </c>
      <c r="Y14" s="83">
        <f t="shared" si="4"/>
        <v>3481</v>
      </c>
      <c r="Z14" s="278">
        <v>1.7050000000000001</v>
      </c>
      <c r="AA14" s="281">
        <f t="shared" si="5"/>
        <v>9353</v>
      </c>
    </row>
    <row r="15" spans="1:27" ht="20.100000000000001" customHeight="1" x14ac:dyDescent="0.15">
      <c r="A15" s="55">
        <v>0.25</v>
      </c>
      <c r="B15" s="87">
        <v>5823</v>
      </c>
      <c r="C15" s="83">
        <v>146894</v>
      </c>
      <c r="D15" s="83">
        <f t="shared" si="0"/>
        <v>5850</v>
      </c>
      <c r="E15" s="84">
        <v>1.7634375</v>
      </c>
      <c r="F15" s="87">
        <v>5582</v>
      </c>
      <c r="G15" s="83">
        <v>96032906</v>
      </c>
      <c r="H15" s="83">
        <f t="shared" si="1"/>
        <v>5505</v>
      </c>
      <c r="I15" s="84">
        <v>4.3624999999999998</v>
      </c>
      <c r="J15" s="171">
        <v>2203.75</v>
      </c>
      <c r="K15" s="83">
        <v>6577415</v>
      </c>
      <c r="L15" s="83">
        <f t="shared" si="2"/>
        <v>2200</v>
      </c>
      <c r="M15" s="84">
        <v>7.7949999999999999</v>
      </c>
      <c r="N15" s="172">
        <v>9.4500000000000001E-3</v>
      </c>
      <c r="O15" s="173">
        <v>5.0781250000000002E-3</v>
      </c>
      <c r="P15" s="173">
        <v>3.9575812500000001</v>
      </c>
      <c r="Q15" s="173">
        <v>3.9117187500000004</v>
      </c>
      <c r="R15" s="173">
        <v>4.052734375</v>
      </c>
      <c r="S15" s="173">
        <v>3.9460937500000002</v>
      </c>
      <c r="T15" s="173">
        <v>4.0961812499999999</v>
      </c>
      <c r="U15" s="173">
        <f t="shared" si="3"/>
        <v>2.8541196428571429</v>
      </c>
      <c r="V15" s="174">
        <v>6.1974999999999998</v>
      </c>
      <c r="W15" s="87">
        <v>3504.6000000000004</v>
      </c>
      <c r="X15" s="83">
        <v>228942103</v>
      </c>
      <c r="Y15" s="83">
        <f t="shared" si="4"/>
        <v>3465</v>
      </c>
      <c r="Z15" s="278">
        <v>1.7025000000000001</v>
      </c>
      <c r="AA15" s="281">
        <f t="shared" si="5"/>
        <v>9315</v>
      </c>
    </row>
    <row r="16" spans="1:27" ht="20.100000000000001" customHeight="1" x14ac:dyDescent="0.15">
      <c r="A16" s="55">
        <v>0.29166666666666702</v>
      </c>
      <c r="B16" s="87">
        <v>5853</v>
      </c>
      <c r="C16" s="83">
        <v>152737</v>
      </c>
      <c r="D16" s="83">
        <f t="shared" si="0"/>
        <v>5843</v>
      </c>
      <c r="E16" s="84">
        <v>1.7581249999999999</v>
      </c>
      <c r="F16" s="87">
        <v>5493</v>
      </c>
      <c r="G16" s="83">
        <v>96038433</v>
      </c>
      <c r="H16" s="83">
        <f t="shared" si="1"/>
        <v>5527</v>
      </c>
      <c r="I16" s="84">
        <v>4.3781249999999998</v>
      </c>
      <c r="J16" s="171">
        <v>2195</v>
      </c>
      <c r="K16" s="83">
        <v>6577438</v>
      </c>
      <c r="L16" s="83">
        <f t="shared" si="2"/>
        <v>2300</v>
      </c>
      <c r="M16" s="84">
        <v>7.7912499999999998</v>
      </c>
      <c r="N16" s="172">
        <v>9.8437500000000001E-3</v>
      </c>
      <c r="O16" s="173">
        <v>5.0781250000000002E-3</v>
      </c>
      <c r="P16" s="173">
        <v>4.0831875000000002</v>
      </c>
      <c r="Q16" s="173">
        <v>4.0328125000000004</v>
      </c>
      <c r="R16" s="173">
        <v>4.1839843750000005</v>
      </c>
      <c r="S16" s="173">
        <v>4.0710937500000002</v>
      </c>
      <c r="T16" s="173">
        <v>4.1997375000000003</v>
      </c>
      <c r="U16" s="173">
        <f t="shared" si="3"/>
        <v>2.9408196428571429</v>
      </c>
      <c r="V16" s="174">
        <v>6.3168750000000005</v>
      </c>
      <c r="W16" s="87">
        <v>3476.1000000000004</v>
      </c>
      <c r="X16" s="83">
        <v>228945563</v>
      </c>
      <c r="Y16" s="83">
        <f t="shared" si="4"/>
        <v>3460</v>
      </c>
      <c r="Z16" s="278">
        <v>1.6925000000000001</v>
      </c>
      <c r="AA16" s="281">
        <f t="shared" si="5"/>
        <v>9303</v>
      </c>
    </row>
    <row r="17" spans="1:27" ht="20.100000000000001" customHeight="1" x14ac:dyDescent="0.15">
      <c r="A17" s="55">
        <v>0.33333333333333298</v>
      </c>
      <c r="B17" s="87">
        <v>5853</v>
      </c>
      <c r="C17" s="83">
        <v>158578</v>
      </c>
      <c r="D17" s="83">
        <f t="shared" si="0"/>
        <v>5841</v>
      </c>
      <c r="E17" s="84">
        <v>1.7709375000000001</v>
      </c>
      <c r="F17" s="87">
        <v>5584</v>
      </c>
      <c r="G17" s="83">
        <v>96043957</v>
      </c>
      <c r="H17" s="83">
        <f t="shared" si="1"/>
        <v>5524</v>
      </c>
      <c r="I17" s="84">
        <v>4.3731249999999999</v>
      </c>
      <c r="J17" s="171">
        <v>2200</v>
      </c>
      <c r="K17" s="83">
        <v>6577461</v>
      </c>
      <c r="L17" s="83">
        <f t="shared" si="2"/>
        <v>2300</v>
      </c>
      <c r="M17" s="84">
        <v>7.80375</v>
      </c>
      <c r="N17" s="172">
        <v>1.02375E-2</v>
      </c>
      <c r="O17" s="173">
        <v>5.0781250000000002E-3</v>
      </c>
      <c r="P17" s="173">
        <v>4.2056437500000001</v>
      </c>
      <c r="Q17" s="173">
        <v>4.1531250000000002</v>
      </c>
      <c r="R17" s="173">
        <v>4.3042968750000004</v>
      </c>
      <c r="S17" s="173">
        <v>4.1957031250000005</v>
      </c>
      <c r="T17" s="173">
        <v>4.3603874999999999</v>
      </c>
      <c r="U17" s="173">
        <f t="shared" si="3"/>
        <v>3.0334959821428575</v>
      </c>
      <c r="V17" s="174">
        <v>6.4350000000000005</v>
      </c>
      <c r="W17" s="87">
        <v>3467</v>
      </c>
      <c r="X17" s="83">
        <v>228949029</v>
      </c>
      <c r="Y17" s="83">
        <f t="shared" si="4"/>
        <v>3466</v>
      </c>
      <c r="Z17" s="278">
        <v>1.7150000000000001</v>
      </c>
      <c r="AA17" s="281">
        <f t="shared" si="5"/>
        <v>9307</v>
      </c>
    </row>
    <row r="18" spans="1:27" ht="20.100000000000001" customHeight="1" x14ac:dyDescent="0.15">
      <c r="A18" s="56" t="s">
        <v>0</v>
      </c>
      <c r="B18" s="309"/>
      <c r="C18" s="310"/>
      <c r="D18" s="83">
        <f>SUM(D9:D17)</f>
        <v>47024</v>
      </c>
      <c r="E18" s="84"/>
      <c r="F18" s="292"/>
      <c r="G18" s="293"/>
      <c r="H18" s="83">
        <f>SUM(H9:H17)</f>
        <v>43882</v>
      </c>
      <c r="I18" s="84"/>
      <c r="J18" s="334"/>
      <c r="K18" s="293"/>
      <c r="L18" s="83">
        <f>SUM(L9:L17)</f>
        <v>18000</v>
      </c>
      <c r="M18" s="84"/>
      <c r="N18" s="331"/>
      <c r="O18" s="332"/>
      <c r="P18" s="332"/>
      <c r="Q18" s="332"/>
      <c r="R18" s="332"/>
      <c r="S18" s="332"/>
      <c r="T18" s="332"/>
      <c r="U18" s="332"/>
      <c r="V18" s="333"/>
      <c r="W18" s="309"/>
      <c r="X18" s="310"/>
      <c r="Y18" s="83">
        <f>SUM(Y9:Y17)</f>
        <v>27878</v>
      </c>
      <c r="Z18" s="278"/>
      <c r="AA18" s="282">
        <f>SUM(AA9:AA17)</f>
        <v>74902</v>
      </c>
    </row>
    <row r="19" spans="1:27" ht="20.100000000000001" customHeight="1" x14ac:dyDescent="0.15">
      <c r="A19" s="55">
        <v>0.375</v>
      </c>
      <c r="B19" s="87">
        <v>6421</v>
      </c>
      <c r="C19" s="83">
        <v>164565</v>
      </c>
      <c r="D19" s="83">
        <f>(C19-C17)</f>
        <v>5987</v>
      </c>
      <c r="E19" s="84">
        <v>1.6668750000000001</v>
      </c>
      <c r="F19" s="87">
        <v>11296</v>
      </c>
      <c r="G19" s="83">
        <v>96051297</v>
      </c>
      <c r="H19" s="83">
        <f>(G19-G17)</f>
        <v>7340</v>
      </c>
      <c r="I19" s="84">
        <v>4.4793750000000001</v>
      </c>
      <c r="J19" s="171">
        <v>2201.25</v>
      </c>
      <c r="K19" s="83">
        <v>6577483</v>
      </c>
      <c r="L19" s="83">
        <f>(K19-K17)*100</f>
        <v>2200</v>
      </c>
      <c r="M19" s="84">
        <v>7.7987500000000001</v>
      </c>
      <c r="N19" s="172">
        <v>1.02375E-2</v>
      </c>
      <c r="O19" s="173">
        <v>5.0781250000000002E-3</v>
      </c>
      <c r="P19" s="173">
        <v>4.1812312499999997</v>
      </c>
      <c r="Q19" s="173">
        <v>4.1097656250000005</v>
      </c>
      <c r="R19" s="173">
        <v>4.328125</v>
      </c>
      <c r="S19" s="173">
        <v>4.1804687500000002</v>
      </c>
      <c r="T19" s="173">
        <v>4.3934625</v>
      </c>
      <c r="U19" s="173">
        <f>AVERAGE(N19:T19)</f>
        <v>3.0297669642857139</v>
      </c>
      <c r="V19" s="174">
        <v>6.3637500000000005</v>
      </c>
      <c r="W19" s="87">
        <v>3743.6000000000004</v>
      </c>
      <c r="X19" s="83">
        <v>228952576</v>
      </c>
      <c r="Y19" s="83">
        <f>(X19-X17)</f>
        <v>3547</v>
      </c>
      <c r="Z19" s="278">
        <v>1.5775000000000001</v>
      </c>
      <c r="AA19" s="281">
        <f t="shared" si="5"/>
        <v>9534</v>
      </c>
    </row>
    <row r="20" spans="1:27" ht="20.100000000000001" customHeight="1" x14ac:dyDescent="0.15">
      <c r="A20" s="55">
        <v>0.41666666666666702</v>
      </c>
      <c r="B20" s="87">
        <v>6372</v>
      </c>
      <c r="C20" s="83">
        <v>170931</v>
      </c>
      <c r="D20" s="83">
        <f>(C20-C19)</f>
        <v>6366</v>
      </c>
      <c r="E20" s="84">
        <v>1.619375</v>
      </c>
      <c r="F20" s="87">
        <v>11250</v>
      </c>
      <c r="G20" s="83">
        <v>96062621</v>
      </c>
      <c r="H20" s="83">
        <f>(G20-G19)</f>
        <v>11324</v>
      </c>
      <c r="I20" s="84">
        <v>4.4731250000000005</v>
      </c>
      <c r="J20" s="171">
        <v>2176.25</v>
      </c>
      <c r="K20" s="83">
        <v>6577506</v>
      </c>
      <c r="L20" s="83">
        <f>(K20-K19)*100</f>
        <v>2300</v>
      </c>
      <c r="M20" s="84">
        <v>7.7962500000000006</v>
      </c>
      <c r="N20" s="172">
        <v>1.02375E-2</v>
      </c>
      <c r="O20" s="173">
        <v>5.0781250000000002E-3</v>
      </c>
      <c r="P20" s="173">
        <v>3.9158437500000001</v>
      </c>
      <c r="Q20" s="173">
        <v>3.8484375000000002</v>
      </c>
      <c r="R20" s="173">
        <v>4.0660156250000004</v>
      </c>
      <c r="S20" s="173">
        <v>3.9125000000000001</v>
      </c>
      <c r="T20" s="173">
        <v>4.3344000000000005</v>
      </c>
      <c r="U20" s="173">
        <f t="shared" ref="U20:U26" si="6">AVERAGE(N20:T20)</f>
        <v>2.8703589285714286</v>
      </c>
      <c r="V20" s="174">
        <v>6.0906250000000002</v>
      </c>
      <c r="W20" s="87">
        <v>3684.6000000000004</v>
      </c>
      <c r="X20" s="83">
        <v>228956350</v>
      </c>
      <c r="Y20" s="83">
        <f>(X20-X19)</f>
        <v>3774</v>
      </c>
      <c r="Z20" s="278">
        <v>1.58</v>
      </c>
      <c r="AA20" s="281">
        <f t="shared" si="5"/>
        <v>10140</v>
      </c>
    </row>
    <row r="21" spans="1:27" ht="20.100000000000001" customHeight="1" x14ac:dyDescent="0.15">
      <c r="A21" s="55">
        <v>0.45833333333333298</v>
      </c>
      <c r="B21" s="87">
        <v>6332</v>
      </c>
      <c r="C21" s="83">
        <v>177277</v>
      </c>
      <c r="D21" s="83">
        <f t="shared" ref="D21:D26" si="7">(C21-C20)</f>
        <v>6346</v>
      </c>
      <c r="E21" s="84">
        <v>1.609375</v>
      </c>
      <c r="F21" s="87">
        <v>11161</v>
      </c>
      <c r="G21" s="83">
        <v>96073839</v>
      </c>
      <c r="H21" s="83">
        <f t="shared" ref="H21:H26" si="8">(G21-G20)</f>
        <v>11218</v>
      </c>
      <c r="I21" s="84">
        <v>4.4818750000000005</v>
      </c>
      <c r="J21" s="171">
        <v>2207.5</v>
      </c>
      <c r="K21" s="83">
        <v>6577528</v>
      </c>
      <c r="L21" s="83">
        <f t="shared" ref="L21:L26" si="9">(K21-K20)*100</f>
        <v>2200</v>
      </c>
      <c r="M21" s="84">
        <v>7.7949999999999999</v>
      </c>
      <c r="N21" s="172">
        <v>8.6625000000000001E-3</v>
      </c>
      <c r="O21" s="173">
        <v>5.0781250000000002E-3</v>
      </c>
      <c r="P21" s="173">
        <v>3.6638437499999998</v>
      </c>
      <c r="Q21" s="173">
        <v>3.5929687500000003</v>
      </c>
      <c r="R21" s="173">
        <v>3.8019531250000003</v>
      </c>
      <c r="S21" s="173">
        <v>3.6585937500000001</v>
      </c>
      <c r="T21" s="173">
        <v>3.8804062500000001</v>
      </c>
      <c r="U21" s="173">
        <f t="shared" si="6"/>
        <v>2.658786607142857</v>
      </c>
      <c r="V21" s="174">
        <v>5.84375</v>
      </c>
      <c r="W21" s="87">
        <v>3743.5</v>
      </c>
      <c r="X21" s="83">
        <v>228960107</v>
      </c>
      <c r="Y21" s="83">
        <f t="shared" ref="Y21:Y26" si="10">(X21-X20)</f>
        <v>3757</v>
      </c>
      <c r="Z21" s="278">
        <v>1.57</v>
      </c>
      <c r="AA21" s="281">
        <f t="shared" si="5"/>
        <v>10103</v>
      </c>
    </row>
    <row r="22" spans="1:27" ht="20.100000000000001" customHeight="1" x14ac:dyDescent="0.15">
      <c r="A22" s="55">
        <v>0.5</v>
      </c>
      <c r="B22" s="87">
        <v>6554</v>
      </c>
      <c r="C22" s="83">
        <v>183661</v>
      </c>
      <c r="D22" s="83">
        <f t="shared" si="7"/>
        <v>6384</v>
      </c>
      <c r="E22" s="84">
        <v>1.5534375</v>
      </c>
      <c r="F22" s="87">
        <v>5904</v>
      </c>
      <c r="G22" s="83">
        <v>96083799</v>
      </c>
      <c r="H22" s="83">
        <f t="shared" si="8"/>
        <v>9960</v>
      </c>
      <c r="I22" s="84">
        <v>4.3849999999999998</v>
      </c>
      <c r="J22" s="171">
        <v>4361.25</v>
      </c>
      <c r="K22" s="83">
        <v>6577559</v>
      </c>
      <c r="L22" s="83">
        <f t="shared" si="9"/>
        <v>3100</v>
      </c>
      <c r="M22" s="84">
        <v>7.8362500000000006</v>
      </c>
      <c r="N22" s="172">
        <v>8.2687500000000001E-3</v>
      </c>
      <c r="O22" s="173">
        <v>5.0781250000000002E-3</v>
      </c>
      <c r="P22" s="173">
        <v>3.5157937499999998</v>
      </c>
      <c r="Q22" s="173">
        <v>3.2976562500000002</v>
      </c>
      <c r="R22" s="173">
        <v>3.5921875000000001</v>
      </c>
      <c r="S22" s="173">
        <v>3.4988281250000002</v>
      </c>
      <c r="T22" s="173">
        <v>3.9331687500000001</v>
      </c>
      <c r="U22" s="173">
        <f t="shared" si="6"/>
        <v>2.5501401785714286</v>
      </c>
      <c r="V22" s="174">
        <v>5.5449999999999999</v>
      </c>
      <c r="W22" s="87">
        <v>3948.7000000000003</v>
      </c>
      <c r="X22" s="83">
        <v>228963899</v>
      </c>
      <c r="Y22" s="83">
        <f t="shared" si="10"/>
        <v>3792</v>
      </c>
      <c r="Z22" s="278">
        <v>1.4875</v>
      </c>
      <c r="AA22" s="281">
        <f t="shared" si="5"/>
        <v>10176</v>
      </c>
    </row>
    <row r="23" spans="1:27" ht="20.100000000000001" customHeight="1" x14ac:dyDescent="0.15">
      <c r="A23" s="55">
        <v>0.54166666666666696</v>
      </c>
      <c r="B23" s="87">
        <v>6596</v>
      </c>
      <c r="C23" s="83">
        <v>190264</v>
      </c>
      <c r="D23" s="83">
        <f t="shared" si="7"/>
        <v>6603</v>
      </c>
      <c r="E23" s="84">
        <v>1.5121875</v>
      </c>
      <c r="F23" s="87">
        <v>5818</v>
      </c>
      <c r="G23" s="83">
        <v>96089666</v>
      </c>
      <c r="H23" s="83">
        <f t="shared" si="8"/>
        <v>5867</v>
      </c>
      <c r="I23" s="84">
        <v>4.3525</v>
      </c>
      <c r="J23" s="171">
        <v>4335</v>
      </c>
      <c r="K23" s="83">
        <v>6577603</v>
      </c>
      <c r="L23" s="83">
        <f t="shared" si="9"/>
        <v>4400</v>
      </c>
      <c r="M23" s="84">
        <v>7.8425000000000002</v>
      </c>
      <c r="N23" s="172">
        <v>8.6625000000000001E-3</v>
      </c>
      <c r="O23" s="173">
        <v>5.0781250000000002E-3</v>
      </c>
      <c r="P23" s="173">
        <v>3.59611875</v>
      </c>
      <c r="Q23" s="173">
        <v>3.2820312500000002</v>
      </c>
      <c r="R23" s="173">
        <v>3.6851562500000004</v>
      </c>
      <c r="S23" s="173">
        <v>3.5808593750000002</v>
      </c>
      <c r="T23" s="173">
        <v>3.5567437499999999</v>
      </c>
      <c r="U23" s="173">
        <f t="shared" si="6"/>
        <v>2.5306642857142854</v>
      </c>
      <c r="V23" s="174">
        <v>5.5431249999999999</v>
      </c>
      <c r="W23" s="87">
        <v>3866.5</v>
      </c>
      <c r="X23" s="83">
        <v>228967806</v>
      </c>
      <c r="Y23" s="83">
        <f t="shared" si="10"/>
        <v>3907</v>
      </c>
      <c r="Z23" s="278">
        <v>1.4775</v>
      </c>
      <c r="AA23" s="281">
        <f t="shared" si="5"/>
        <v>10510</v>
      </c>
    </row>
    <row r="24" spans="1:27" ht="20.100000000000001" customHeight="1" x14ac:dyDescent="0.15">
      <c r="A24" s="55">
        <v>0.58333333333333304</v>
      </c>
      <c r="B24" s="87">
        <v>6531</v>
      </c>
      <c r="C24" s="83">
        <v>196839</v>
      </c>
      <c r="D24" s="83">
        <f t="shared" si="7"/>
        <v>6575</v>
      </c>
      <c r="E24" s="84">
        <v>1.4984375000000001</v>
      </c>
      <c r="F24" s="87">
        <v>11371</v>
      </c>
      <c r="G24" s="83">
        <v>96096756</v>
      </c>
      <c r="H24" s="83">
        <f t="shared" si="8"/>
        <v>7090</v>
      </c>
      <c r="I24" s="84">
        <v>4.4718749999999998</v>
      </c>
      <c r="J24" s="171">
        <v>4321.25</v>
      </c>
      <c r="K24" s="83">
        <v>6577648</v>
      </c>
      <c r="L24" s="83">
        <f t="shared" si="9"/>
        <v>4500</v>
      </c>
      <c r="M24" s="84">
        <v>7.8475000000000001</v>
      </c>
      <c r="N24" s="172">
        <v>9.0562500000000001E-3</v>
      </c>
      <c r="O24" s="173">
        <v>5.0781250000000002E-3</v>
      </c>
      <c r="P24" s="173">
        <v>3.4697249999999999</v>
      </c>
      <c r="Q24" s="173">
        <v>3.2496093750000004</v>
      </c>
      <c r="R24" s="173">
        <v>3.6460937500000004</v>
      </c>
      <c r="S24" s="173">
        <v>3.4683593750000004</v>
      </c>
      <c r="T24" s="173">
        <v>3.58430625</v>
      </c>
      <c r="U24" s="173">
        <f t="shared" si="6"/>
        <v>2.4903183035714287</v>
      </c>
      <c r="V24" s="174">
        <v>5.4881250000000001</v>
      </c>
      <c r="W24" s="87">
        <v>3856.2000000000003</v>
      </c>
      <c r="X24" s="83">
        <v>228971707</v>
      </c>
      <c r="Y24" s="83">
        <f t="shared" si="10"/>
        <v>3901</v>
      </c>
      <c r="Z24" s="278">
        <v>1.4625000000000001</v>
      </c>
      <c r="AA24" s="281">
        <f t="shared" si="5"/>
        <v>10476</v>
      </c>
    </row>
    <row r="25" spans="1:27" ht="20.100000000000001" customHeight="1" x14ac:dyDescent="0.15">
      <c r="A25" s="55">
        <v>0.625</v>
      </c>
      <c r="B25" s="87">
        <v>6884</v>
      </c>
      <c r="C25" s="83">
        <v>203429</v>
      </c>
      <c r="D25" s="83">
        <f t="shared" si="7"/>
        <v>6590</v>
      </c>
      <c r="E25" s="84">
        <v>1.4534374999999999</v>
      </c>
      <c r="F25" s="87">
        <v>11322</v>
      </c>
      <c r="G25" s="83">
        <v>96108006</v>
      </c>
      <c r="H25" s="83">
        <f t="shared" si="8"/>
        <v>11250</v>
      </c>
      <c r="I25" s="84">
        <v>4.4762500000000003</v>
      </c>
      <c r="J25" s="171">
        <v>2196.25</v>
      </c>
      <c r="K25" s="83">
        <v>6577689</v>
      </c>
      <c r="L25" s="83">
        <f t="shared" si="9"/>
        <v>4100</v>
      </c>
      <c r="M25" s="84">
        <v>7.7949999999999999</v>
      </c>
      <c r="N25" s="172">
        <v>7.0875E-3</v>
      </c>
      <c r="O25" s="173">
        <v>5.0781250000000002E-3</v>
      </c>
      <c r="P25" s="173">
        <v>3.0673124999999999</v>
      </c>
      <c r="Q25" s="173">
        <v>2.9261718750000001</v>
      </c>
      <c r="R25" s="173">
        <v>3.2292968750000002</v>
      </c>
      <c r="S25" s="173">
        <v>3.060546875</v>
      </c>
      <c r="T25" s="173">
        <v>3.20551875</v>
      </c>
      <c r="U25" s="173">
        <f t="shared" si="6"/>
        <v>2.2144303571428572</v>
      </c>
      <c r="V25" s="174">
        <v>5.1818749999999998</v>
      </c>
      <c r="W25" s="87">
        <v>4095.2000000000003</v>
      </c>
      <c r="X25" s="83">
        <v>228975609</v>
      </c>
      <c r="Y25" s="83">
        <f t="shared" si="10"/>
        <v>3902</v>
      </c>
      <c r="Z25" s="278">
        <v>1.37</v>
      </c>
      <c r="AA25" s="281">
        <f t="shared" si="5"/>
        <v>10492</v>
      </c>
    </row>
    <row r="26" spans="1:27" ht="20.100000000000001" customHeight="1" x14ac:dyDescent="0.15">
      <c r="A26" s="55">
        <v>0.66666666666666696</v>
      </c>
      <c r="B26" s="87">
        <v>7101</v>
      </c>
      <c r="C26" s="83">
        <v>210551</v>
      </c>
      <c r="D26" s="83">
        <f t="shared" si="7"/>
        <v>7122</v>
      </c>
      <c r="E26" s="84">
        <v>1.2790625</v>
      </c>
      <c r="F26" s="87">
        <v>5648</v>
      </c>
      <c r="G26" s="83">
        <v>96114885</v>
      </c>
      <c r="H26" s="83">
        <f t="shared" si="8"/>
        <v>6879</v>
      </c>
      <c r="I26" s="84">
        <v>4.3512500000000003</v>
      </c>
      <c r="J26" s="171">
        <v>2245</v>
      </c>
      <c r="K26" s="83">
        <v>6577712</v>
      </c>
      <c r="L26" s="83">
        <f t="shared" si="9"/>
        <v>2300</v>
      </c>
      <c r="M26" s="84">
        <v>7.7975000000000003</v>
      </c>
      <c r="N26" s="172">
        <v>7.0875E-3</v>
      </c>
      <c r="O26" s="173">
        <v>5.0781250000000002E-3</v>
      </c>
      <c r="P26" s="173">
        <v>3.1740187500000001</v>
      </c>
      <c r="Q26" s="173">
        <v>3.2804687500000003</v>
      </c>
      <c r="R26" s="173">
        <v>3.2769531250000004</v>
      </c>
      <c r="S26" s="173">
        <v>3.1550781250000002</v>
      </c>
      <c r="T26" s="173">
        <v>3.5437500000000002</v>
      </c>
      <c r="U26" s="173">
        <f t="shared" si="6"/>
        <v>2.3489191964285716</v>
      </c>
      <c r="V26" s="174">
        <v>5.5687500000000005</v>
      </c>
      <c r="W26" s="87">
        <v>4290.1000000000004</v>
      </c>
      <c r="X26" s="83">
        <v>228979835</v>
      </c>
      <c r="Y26" s="83">
        <f t="shared" si="10"/>
        <v>4226</v>
      </c>
      <c r="Z26" s="278">
        <v>1.2625</v>
      </c>
      <c r="AA26" s="281">
        <f t="shared" si="5"/>
        <v>11348</v>
      </c>
    </row>
    <row r="27" spans="1:27" ht="20.100000000000001" customHeight="1" x14ac:dyDescent="0.15">
      <c r="A27" s="56" t="s">
        <v>0</v>
      </c>
      <c r="B27" s="292"/>
      <c r="C27" s="293"/>
      <c r="D27" s="83">
        <f>SUM(D19:D26)</f>
        <v>51973</v>
      </c>
      <c r="E27" s="84"/>
      <c r="F27" s="292"/>
      <c r="G27" s="293"/>
      <c r="H27" s="83">
        <f>SUM(H19:H26)</f>
        <v>70928</v>
      </c>
      <c r="I27" s="84"/>
      <c r="J27" s="334"/>
      <c r="K27" s="293"/>
      <c r="L27" s="83">
        <f>SUM(L19:L26)</f>
        <v>25100</v>
      </c>
      <c r="M27" s="84"/>
      <c r="N27" s="331"/>
      <c r="O27" s="332"/>
      <c r="P27" s="332"/>
      <c r="Q27" s="332"/>
      <c r="R27" s="332"/>
      <c r="S27" s="332"/>
      <c r="T27" s="332"/>
      <c r="U27" s="332"/>
      <c r="V27" s="333"/>
      <c r="W27" s="292"/>
      <c r="X27" s="293"/>
      <c r="Y27" s="83">
        <f>SUM(Y19:Y26)</f>
        <v>30806</v>
      </c>
      <c r="Z27" s="278"/>
      <c r="AA27" s="282">
        <f>SUM(AA18:AA26)</f>
        <v>157681</v>
      </c>
    </row>
    <row r="28" spans="1:27" ht="20.100000000000001" customHeight="1" x14ac:dyDescent="0.15">
      <c r="A28" s="55">
        <v>0.70833333333333304</v>
      </c>
      <c r="B28" s="87">
        <v>6668</v>
      </c>
      <c r="C28" s="83">
        <v>217630</v>
      </c>
      <c r="D28" s="83">
        <f>(C28-C26)</f>
        <v>7079</v>
      </c>
      <c r="E28" s="84">
        <v>1.3015625</v>
      </c>
      <c r="F28" s="87">
        <v>11151</v>
      </c>
      <c r="G28" s="83">
        <v>96125620</v>
      </c>
      <c r="H28" s="83">
        <f>(G28-G26)</f>
        <v>10735</v>
      </c>
      <c r="I28" s="84">
        <v>4.4643750000000004</v>
      </c>
      <c r="J28" s="171">
        <v>2188.75</v>
      </c>
      <c r="K28" s="83">
        <v>6577735</v>
      </c>
      <c r="L28" s="83">
        <f>(K28-K26)*100</f>
        <v>2300</v>
      </c>
      <c r="M28" s="84">
        <v>7.8025000000000002</v>
      </c>
      <c r="N28" s="172">
        <v>7.0875E-3</v>
      </c>
      <c r="O28" s="173">
        <v>5.0781250000000002E-3</v>
      </c>
      <c r="P28" s="173">
        <v>3.1114125000000001</v>
      </c>
      <c r="Q28" s="173">
        <v>3.0367187500000004</v>
      </c>
      <c r="R28" s="173">
        <v>3.2777343750000001</v>
      </c>
      <c r="S28" s="173">
        <v>3.1023437500000002</v>
      </c>
      <c r="T28" s="173">
        <v>3.3760124999999999</v>
      </c>
      <c r="U28" s="173">
        <f>AVERAGE(N28:T28)</f>
        <v>2.2737696428571428</v>
      </c>
      <c r="V28" s="174">
        <v>5.2856250000000005</v>
      </c>
      <c r="W28" s="87">
        <v>3980.9</v>
      </c>
      <c r="X28" s="83">
        <v>228984033</v>
      </c>
      <c r="Y28" s="83">
        <f>(X28-X26)</f>
        <v>4198</v>
      </c>
      <c r="Z28" s="278">
        <v>1.4125000000000001</v>
      </c>
      <c r="AA28" s="281">
        <f t="shared" si="5"/>
        <v>11277</v>
      </c>
    </row>
    <row r="29" spans="1:27" ht="20.100000000000001" customHeight="1" x14ac:dyDescent="0.15">
      <c r="A29" s="55">
        <v>0.75</v>
      </c>
      <c r="B29" s="87">
        <v>6740</v>
      </c>
      <c r="C29" s="83">
        <v>224332</v>
      </c>
      <c r="D29" s="83">
        <f>(C29-C28)</f>
        <v>6702</v>
      </c>
      <c r="E29" s="84">
        <v>1.4271875000000001</v>
      </c>
      <c r="F29" s="87">
        <v>11120</v>
      </c>
      <c r="G29" s="83">
        <v>96136745</v>
      </c>
      <c r="H29" s="83">
        <f>(G29-G28)</f>
        <v>11125</v>
      </c>
      <c r="I29" s="84">
        <v>4.4675000000000002</v>
      </c>
      <c r="J29" s="171">
        <v>2183.75</v>
      </c>
      <c r="K29" s="83">
        <v>6577757</v>
      </c>
      <c r="L29" s="83">
        <f>(K29-K28)*100</f>
        <v>2200</v>
      </c>
      <c r="M29" s="84">
        <v>7.8</v>
      </c>
      <c r="N29" s="172">
        <v>6.3E-3</v>
      </c>
      <c r="O29" s="173">
        <v>5.0781250000000002E-3</v>
      </c>
      <c r="P29" s="173">
        <v>2.9420999999999999</v>
      </c>
      <c r="Q29" s="173">
        <v>2.8015625000000002</v>
      </c>
      <c r="R29" s="173">
        <v>3.1300781250000003</v>
      </c>
      <c r="S29" s="173">
        <v>2.9332031250000004</v>
      </c>
      <c r="T29" s="173">
        <v>3.07479375</v>
      </c>
      <c r="U29" s="173">
        <f t="shared" ref="U29:U35" si="11">AVERAGE(N29:T29)</f>
        <v>2.1275879464285716</v>
      </c>
      <c r="V29" s="174">
        <v>5.0637499999999998</v>
      </c>
      <c r="W29" s="87">
        <v>3992.8</v>
      </c>
      <c r="X29" s="83">
        <v>228988002</v>
      </c>
      <c r="Y29" s="83">
        <f>(X29-X28)</f>
        <v>3969</v>
      </c>
      <c r="Z29" s="278">
        <v>1.405</v>
      </c>
      <c r="AA29" s="281">
        <f t="shared" si="5"/>
        <v>10671</v>
      </c>
    </row>
    <row r="30" spans="1:27" ht="20.100000000000001" customHeight="1" x14ac:dyDescent="0.15">
      <c r="A30" s="55">
        <v>0.79166666666666596</v>
      </c>
      <c r="B30" s="87">
        <v>6225</v>
      </c>
      <c r="C30" s="83">
        <v>231005</v>
      </c>
      <c r="D30" s="83">
        <f t="shared" ref="D30:D35" si="12">(C30-C29)</f>
        <v>6673</v>
      </c>
      <c r="E30" s="84">
        <v>1.4990625</v>
      </c>
      <c r="F30" s="87">
        <v>5704</v>
      </c>
      <c r="G30" s="83">
        <v>96146766</v>
      </c>
      <c r="H30" s="83">
        <f t="shared" ref="H30:H35" si="13">(G30-G29)</f>
        <v>10021</v>
      </c>
      <c r="I30" s="84">
        <v>4.3493750000000002</v>
      </c>
      <c r="J30" s="171">
        <v>2213.75</v>
      </c>
      <c r="K30" s="83">
        <v>6577780</v>
      </c>
      <c r="L30" s="83">
        <f t="shared" ref="L30:L35" si="14">(K30-K29)*100</f>
        <v>2300</v>
      </c>
      <c r="M30" s="84">
        <v>7.7975000000000003</v>
      </c>
      <c r="N30" s="172">
        <v>6.3E-3</v>
      </c>
      <c r="O30" s="173">
        <v>5.0781250000000002E-3</v>
      </c>
      <c r="P30" s="173">
        <v>2.805075</v>
      </c>
      <c r="Q30" s="173">
        <v>2.783203125</v>
      </c>
      <c r="R30" s="173">
        <v>2.9332031250000004</v>
      </c>
      <c r="S30" s="173">
        <v>2.7796875000000001</v>
      </c>
      <c r="T30" s="173">
        <v>3.4559437499999999</v>
      </c>
      <c r="U30" s="173">
        <f t="shared" si="11"/>
        <v>2.1097843749999998</v>
      </c>
      <c r="V30" s="174">
        <v>5.0818750000000001</v>
      </c>
      <c r="W30" s="87">
        <v>3733.4</v>
      </c>
      <c r="X30" s="83">
        <v>228991955</v>
      </c>
      <c r="Y30" s="83">
        <f t="shared" ref="Y30:Y35" si="15">(X30-X29)</f>
        <v>3953</v>
      </c>
      <c r="Z30" s="278">
        <v>1.5649999999999999</v>
      </c>
      <c r="AA30" s="281">
        <f t="shared" si="5"/>
        <v>10626</v>
      </c>
    </row>
    <row r="31" spans="1:27" ht="20.100000000000001" customHeight="1" x14ac:dyDescent="0.15">
      <c r="A31" s="55">
        <v>0.83333333333333304</v>
      </c>
      <c r="B31" s="87">
        <v>6241</v>
      </c>
      <c r="C31" s="83">
        <v>237258</v>
      </c>
      <c r="D31" s="83">
        <f t="shared" si="12"/>
        <v>6253</v>
      </c>
      <c r="E31" s="84">
        <v>1.6203125</v>
      </c>
      <c r="F31" s="87">
        <v>5511</v>
      </c>
      <c r="G31" s="83">
        <v>96152359</v>
      </c>
      <c r="H31" s="83">
        <f t="shared" si="13"/>
        <v>5593</v>
      </c>
      <c r="I31" s="84">
        <v>4.3512500000000003</v>
      </c>
      <c r="J31" s="171">
        <v>2208.75</v>
      </c>
      <c r="K31" s="83">
        <v>6577802</v>
      </c>
      <c r="L31" s="83">
        <f t="shared" si="14"/>
        <v>2200</v>
      </c>
      <c r="M31" s="84">
        <v>7.79</v>
      </c>
      <c r="N31" s="172">
        <v>5.90625E-3</v>
      </c>
      <c r="O31" s="173">
        <v>5.0781250000000002E-3</v>
      </c>
      <c r="P31" s="173">
        <v>2.9239875</v>
      </c>
      <c r="Q31" s="173">
        <v>3.0433593750000001</v>
      </c>
      <c r="R31" s="173">
        <v>3.01953125</v>
      </c>
      <c r="S31" s="173">
        <v>2.9031250000000002</v>
      </c>
      <c r="T31" s="173">
        <v>3.27009375</v>
      </c>
      <c r="U31" s="173">
        <f t="shared" si="11"/>
        <v>2.1672973214285713</v>
      </c>
      <c r="V31" s="174">
        <v>5.3293749999999998</v>
      </c>
      <c r="W31" s="87">
        <v>3613.7000000000003</v>
      </c>
      <c r="X31" s="83">
        <v>228995656</v>
      </c>
      <c r="Y31" s="83">
        <f t="shared" si="15"/>
        <v>3701</v>
      </c>
      <c r="Z31" s="278">
        <v>1.5775000000000001</v>
      </c>
      <c r="AA31" s="281">
        <f t="shared" si="5"/>
        <v>9954</v>
      </c>
    </row>
    <row r="32" spans="1:27" ht="20.100000000000001" customHeight="1" x14ac:dyDescent="0.15">
      <c r="A32" s="55">
        <v>0.874999999999999</v>
      </c>
      <c r="B32" s="87">
        <v>6302</v>
      </c>
      <c r="C32" s="83">
        <v>243540</v>
      </c>
      <c r="D32" s="83">
        <f t="shared" si="12"/>
        <v>6282</v>
      </c>
      <c r="E32" s="84">
        <v>1.6443750000000001</v>
      </c>
      <c r="F32" s="87">
        <v>5629</v>
      </c>
      <c r="G32" s="83">
        <v>96157971</v>
      </c>
      <c r="H32" s="83">
        <f t="shared" si="13"/>
        <v>5612</v>
      </c>
      <c r="I32" s="84">
        <v>4.3531250000000004</v>
      </c>
      <c r="J32" s="171">
        <v>2196.25</v>
      </c>
      <c r="K32" s="83">
        <v>6577825</v>
      </c>
      <c r="L32" s="83">
        <f t="shared" si="14"/>
        <v>2300</v>
      </c>
      <c r="M32" s="84">
        <v>7.80375</v>
      </c>
      <c r="N32" s="172">
        <v>6.3E-3</v>
      </c>
      <c r="O32" s="173">
        <v>5.0781250000000002E-3</v>
      </c>
      <c r="P32" s="173">
        <v>3.1059000000000001</v>
      </c>
      <c r="Q32" s="173">
        <v>3.2183593750000004</v>
      </c>
      <c r="R32" s="173">
        <v>3.1925781250000003</v>
      </c>
      <c r="S32" s="173">
        <v>3.087890625</v>
      </c>
      <c r="T32" s="173">
        <v>3.46618125</v>
      </c>
      <c r="U32" s="173">
        <f t="shared" si="11"/>
        <v>2.2974696428571426</v>
      </c>
      <c r="V32" s="174">
        <v>5.5006250000000003</v>
      </c>
      <c r="W32" s="87">
        <v>3705.1000000000004</v>
      </c>
      <c r="X32" s="83">
        <v>228999372</v>
      </c>
      <c r="Y32" s="83">
        <f t="shared" si="15"/>
        <v>3716</v>
      </c>
      <c r="Z32" s="278">
        <v>1.6025</v>
      </c>
      <c r="AA32" s="281">
        <f t="shared" si="5"/>
        <v>9998</v>
      </c>
    </row>
    <row r="33" spans="1:27" ht="20.100000000000001" customHeight="1" x14ac:dyDescent="0.15">
      <c r="A33" s="55">
        <v>0.91666666666666596</v>
      </c>
      <c r="B33" s="87">
        <v>6277</v>
      </c>
      <c r="C33" s="83">
        <v>249822</v>
      </c>
      <c r="D33" s="83">
        <f t="shared" si="12"/>
        <v>6282</v>
      </c>
      <c r="E33" s="84">
        <v>1.6515625</v>
      </c>
      <c r="F33" s="87">
        <v>11121</v>
      </c>
      <c r="G33" s="83">
        <v>96167840</v>
      </c>
      <c r="H33" s="83">
        <f t="shared" si="13"/>
        <v>9869</v>
      </c>
      <c r="I33" s="84">
        <v>4.47</v>
      </c>
      <c r="J33" s="171">
        <v>2197.5</v>
      </c>
      <c r="K33" s="83">
        <v>6577848</v>
      </c>
      <c r="L33" s="83">
        <f t="shared" si="14"/>
        <v>2300</v>
      </c>
      <c r="M33" s="84">
        <v>7.79</v>
      </c>
      <c r="N33" s="172">
        <v>6.69375E-3</v>
      </c>
      <c r="O33" s="173">
        <v>5.0781250000000002E-3</v>
      </c>
      <c r="P33" s="173">
        <v>3.0271500000000002</v>
      </c>
      <c r="Q33" s="173">
        <v>2.908203125</v>
      </c>
      <c r="R33" s="173">
        <v>3.1753906250000004</v>
      </c>
      <c r="S33" s="173">
        <v>3.0167968750000003</v>
      </c>
      <c r="T33" s="173">
        <v>3.1649625000000001</v>
      </c>
      <c r="U33" s="173">
        <f t="shared" si="11"/>
        <v>2.1863250000000001</v>
      </c>
      <c r="V33" s="174">
        <v>5.17</v>
      </c>
      <c r="W33" s="87">
        <v>3693.6000000000004</v>
      </c>
      <c r="X33" s="83">
        <v>229003100</v>
      </c>
      <c r="Y33" s="83">
        <f t="shared" si="15"/>
        <v>3728</v>
      </c>
      <c r="Z33" s="278">
        <v>1.6</v>
      </c>
      <c r="AA33" s="281">
        <f t="shared" si="5"/>
        <v>10010</v>
      </c>
    </row>
    <row r="34" spans="1:27" ht="20.100000000000001" customHeight="1" x14ac:dyDescent="0.15">
      <c r="A34" s="55">
        <v>0.95833333333333304</v>
      </c>
      <c r="B34" s="87">
        <v>6280</v>
      </c>
      <c r="C34" s="83">
        <v>256109</v>
      </c>
      <c r="D34" s="83">
        <f t="shared" si="12"/>
        <v>6287</v>
      </c>
      <c r="E34" s="84">
        <v>1.6559375000000001</v>
      </c>
      <c r="F34" s="87">
        <v>5652</v>
      </c>
      <c r="G34" s="83">
        <v>96174258</v>
      </c>
      <c r="H34" s="83">
        <f t="shared" si="13"/>
        <v>6418</v>
      </c>
      <c r="I34" s="84">
        <v>4.3418749999999999</v>
      </c>
      <c r="J34" s="171">
        <v>2208.75</v>
      </c>
      <c r="K34" s="83">
        <v>6577870</v>
      </c>
      <c r="L34" s="83">
        <f t="shared" si="14"/>
        <v>2200</v>
      </c>
      <c r="M34" s="84">
        <v>7.7987500000000001</v>
      </c>
      <c r="N34" s="172">
        <v>6.3E-3</v>
      </c>
      <c r="O34" s="173">
        <v>5.0781250000000002E-3</v>
      </c>
      <c r="P34" s="173">
        <v>3.0858187500000001</v>
      </c>
      <c r="Q34" s="173">
        <v>3.1566406250000001</v>
      </c>
      <c r="R34" s="173">
        <v>3.1769531250000003</v>
      </c>
      <c r="S34" s="173">
        <v>3.0667968750000001</v>
      </c>
      <c r="T34" s="173">
        <v>3.8863124999999998</v>
      </c>
      <c r="U34" s="173">
        <f t="shared" si="11"/>
        <v>2.340557142857143</v>
      </c>
      <c r="V34" s="174">
        <v>5.4450000000000003</v>
      </c>
      <c r="W34" s="87">
        <v>3722.4</v>
      </c>
      <c r="X34" s="83">
        <v>229006832</v>
      </c>
      <c r="Y34" s="83">
        <f t="shared" si="15"/>
        <v>3732</v>
      </c>
      <c r="Z34" s="278">
        <v>1.625</v>
      </c>
      <c r="AA34" s="281">
        <f t="shared" si="5"/>
        <v>10019</v>
      </c>
    </row>
    <row r="35" spans="1:27" ht="20.100000000000001" customHeight="1" x14ac:dyDescent="0.15">
      <c r="A35" s="169" t="s">
        <v>99</v>
      </c>
      <c r="B35" s="87">
        <v>6239</v>
      </c>
      <c r="C35" s="83">
        <v>262382</v>
      </c>
      <c r="D35" s="83">
        <f t="shared" si="12"/>
        <v>6273</v>
      </c>
      <c r="E35" s="84">
        <v>1.6581250000000001</v>
      </c>
      <c r="F35" s="87">
        <v>5618</v>
      </c>
      <c r="G35" s="83">
        <v>96179883</v>
      </c>
      <c r="H35" s="83">
        <f t="shared" si="13"/>
        <v>5625</v>
      </c>
      <c r="I35" s="84">
        <v>4.3581250000000002</v>
      </c>
      <c r="J35" s="171">
        <v>2177.5</v>
      </c>
      <c r="K35" s="83">
        <v>6577894</v>
      </c>
      <c r="L35" s="83">
        <f t="shared" si="14"/>
        <v>2400</v>
      </c>
      <c r="M35" s="84">
        <v>7.7975000000000003</v>
      </c>
      <c r="N35" s="172">
        <v>7.0875E-3</v>
      </c>
      <c r="O35" s="173">
        <v>5.0781250000000002E-3</v>
      </c>
      <c r="P35" s="173">
        <v>3.2649750000000002</v>
      </c>
      <c r="Q35" s="173">
        <v>3.33203125</v>
      </c>
      <c r="R35" s="173">
        <v>3.37109375</v>
      </c>
      <c r="S35" s="173">
        <v>3.2453125000000003</v>
      </c>
      <c r="T35" s="173">
        <v>3.5063437500000001</v>
      </c>
      <c r="U35" s="173">
        <f t="shared" si="11"/>
        <v>2.3902745535714289</v>
      </c>
      <c r="V35" s="174">
        <v>5.6062500000000002</v>
      </c>
      <c r="W35" s="87">
        <v>3732.1000000000004</v>
      </c>
      <c r="X35" s="83">
        <v>229010548</v>
      </c>
      <c r="Y35" s="83">
        <f t="shared" si="15"/>
        <v>3716</v>
      </c>
      <c r="Z35" s="278">
        <v>1.6125</v>
      </c>
      <c r="AA35" s="281">
        <f t="shared" si="5"/>
        <v>9989</v>
      </c>
    </row>
    <row r="36" spans="1:27" ht="20.100000000000001" customHeight="1" x14ac:dyDescent="0.15">
      <c r="A36" s="57" t="s">
        <v>0</v>
      </c>
      <c r="B36" s="292"/>
      <c r="C36" s="293"/>
      <c r="D36" s="85">
        <f>SUM(D28:D35)</f>
        <v>51831</v>
      </c>
      <c r="E36" s="86"/>
      <c r="F36" s="292"/>
      <c r="G36" s="293"/>
      <c r="H36" s="85">
        <f>SUM(H28:H35)</f>
        <v>64998</v>
      </c>
      <c r="I36" s="86"/>
      <c r="J36" s="334"/>
      <c r="K36" s="293"/>
      <c r="L36" s="85">
        <f>SUM(L28:L35)</f>
        <v>18200</v>
      </c>
      <c r="M36" s="86"/>
      <c r="N36" s="331"/>
      <c r="O36" s="332"/>
      <c r="P36" s="332"/>
      <c r="Q36" s="332"/>
      <c r="R36" s="332"/>
      <c r="S36" s="332"/>
      <c r="T36" s="332"/>
      <c r="U36" s="332"/>
      <c r="V36" s="333"/>
      <c r="W36" s="292"/>
      <c r="X36" s="293"/>
      <c r="Y36" s="85">
        <f>SUM(Y28:Y35)</f>
        <v>30713</v>
      </c>
      <c r="Z36" s="278"/>
      <c r="AA36" s="282">
        <f>SUM(AA27:AA35)</f>
        <v>240225</v>
      </c>
    </row>
    <row r="37" spans="1:27" ht="20.100000000000001" customHeight="1" x14ac:dyDescent="0.15">
      <c r="A37" s="57" t="s">
        <v>20</v>
      </c>
      <c r="B37" s="87">
        <f>MAX(B9:B17,B19:B26,B28:B35)</f>
        <v>7101</v>
      </c>
      <c r="C37" s="87"/>
      <c r="D37" s="85">
        <f>MAX(D9:D17,D19:D26,D28:D35)</f>
        <v>7122</v>
      </c>
      <c r="E37" s="84">
        <f>MAX(E9:E17,E19:E26,E28:E35)</f>
        <v>1.7821875</v>
      </c>
      <c r="F37" s="87">
        <f>MAX(F9:F17,F19:F26,F28:F35)</f>
        <v>11371</v>
      </c>
      <c r="G37" s="87"/>
      <c r="H37" s="85">
        <f>MAX(H9:H17,H19:H26,H28:H35)</f>
        <v>11324</v>
      </c>
      <c r="I37" s="84">
        <f>MAX(I9:I17,I19:I26,I28:I35)</f>
        <v>4.4818750000000005</v>
      </c>
      <c r="J37" s="87">
        <f>MAX(J9:J17,J19:J26,J28:J35)</f>
        <v>4361.25</v>
      </c>
      <c r="K37" s="87"/>
      <c r="L37" s="85">
        <f t="shared" ref="L37:V37" si="16">MAX(L9:L17,L19:L26,L28:L35)</f>
        <v>4500</v>
      </c>
      <c r="M37" s="88">
        <f t="shared" si="16"/>
        <v>7.8475000000000001</v>
      </c>
      <c r="N37" s="172">
        <f t="shared" si="16"/>
        <v>1.02375E-2</v>
      </c>
      <c r="O37" s="173">
        <f t="shared" si="16"/>
        <v>5.0781250000000002E-3</v>
      </c>
      <c r="P37" s="173">
        <f t="shared" si="16"/>
        <v>4.2056437500000001</v>
      </c>
      <c r="Q37" s="173">
        <f t="shared" si="16"/>
        <v>4.1531250000000002</v>
      </c>
      <c r="R37" s="173">
        <f t="shared" si="16"/>
        <v>4.328125</v>
      </c>
      <c r="S37" s="173">
        <f t="shared" si="16"/>
        <v>4.1957031250000005</v>
      </c>
      <c r="T37" s="173">
        <f t="shared" si="16"/>
        <v>4.3934625</v>
      </c>
      <c r="U37" s="173">
        <f t="shared" si="16"/>
        <v>3.0334959821428575</v>
      </c>
      <c r="V37" s="174">
        <f t="shared" si="16"/>
        <v>6.4350000000000005</v>
      </c>
      <c r="W37" s="87">
        <f>MAX(W9:W17,W19:W26,W28:W35)</f>
        <v>4290.1000000000004</v>
      </c>
      <c r="X37" s="87"/>
      <c r="Y37" s="85">
        <f>MAX(Y9:Y17,Y19:Y26,Y28:Y35)</f>
        <v>4226</v>
      </c>
      <c r="Z37" s="278">
        <f>MAX(Z9:Z17,Z19:Z26,Z28:Z35)</f>
        <v>1.7275</v>
      </c>
      <c r="AA37" s="283">
        <f>MAX(AA9:AA17,AA19:AA26,AA28:AA35)</f>
        <v>11348</v>
      </c>
    </row>
    <row r="38" spans="1:27" ht="20.100000000000001" customHeight="1" x14ac:dyDescent="0.15">
      <c r="A38" s="57" t="s">
        <v>21</v>
      </c>
      <c r="B38" s="87">
        <f>MIN(B9:B17,B19:B26,B28:B35)</f>
        <v>5815</v>
      </c>
      <c r="C38" s="87"/>
      <c r="D38" s="85">
        <f>MIN(D9:D17,D19:D26,D28:D35)</f>
        <v>5841</v>
      </c>
      <c r="E38" s="84">
        <f>MIN(E9:E17,E19:E26,E28:E35)</f>
        <v>1.2790625</v>
      </c>
      <c r="F38" s="87">
        <f>MIN(F9:F17,F19:F26,F28:F35)</f>
        <v>5403</v>
      </c>
      <c r="G38" s="87"/>
      <c r="H38" s="85">
        <f>MIN(H9:H17,H19:H26,H28:H35)</f>
        <v>5428</v>
      </c>
      <c r="I38" s="84">
        <f>MIN(I9:I17,I19:I26,I28:I35)</f>
        <v>4.3418749999999999</v>
      </c>
      <c r="J38" s="87">
        <f>MIN(J9:J17,J19:J26,J28:J35)</f>
        <v>2140</v>
      </c>
      <c r="K38" s="87"/>
      <c r="L38" s="85">
        <f t="shared" ref="L38:V38" si="17">MIN(L9:L17,L19:L26,L28:L35)</f>
        <v>2200</v>
      </c>
      <c r="M38" s="88">
        <f t="shared" si="17"/>
        <v>7.79</v>
      </c>
      <c r="N38" s="172">
        <f t="shared" si="17"/>
        <v>5.90625E-3</v>
      </c>
      <c r="O38" s="173">
        <f t="shared" si="17"/>
        <v>5.0781250000000002E-3</v>
      </c>
      <c r="P38" s="173">
        <f t="shared" si="17"/>
        <v>2.805075</v>
      </c>
      <c r="Q38" s="173">
        <f t="shared" si="17"/>
        <v>2.783203125</v>
      </c>
      <c r="R38" s="173">
        <f t="shared" si="17"/>
        <v>2.9332031250000004</v>
      </c>
      <c r="S38" s="173">
        <f t="shared" si="17"/>
        <v>2.7796875000000001</v>
      </c>
      <c r="T38" s="173">
        <f t="shared" si="17"/>
        <v>3.07479375</v>
      </c>
      <c r="U38" s="173">
        <f t="shared" si="17"/>
        <v>2.1097843749999998</v>
      </c>
      <c r="V38" s="174">
        <f t="shared" si="17"/>
        <v>5.0637499999999998</v>
      </c>
      <c r="W38" s="87">
        <f>MIN(W9:W17,W19:W26,W28:W35)</f>
        <v>3396.7000000000003</v>
      </c>
      <c r="X38" s="87"/>
      <c r="Y38" s="85">
        <f>MIN(Y9:Y17,Y19:Y26,Y28:Y35)</f>
        <v>3460</v>
      </c>
      <c r="Z38" s="278">
        <f>MIN(Z9:Z17,Z19:Z26,Z28:Z35)</f>
        <v>1.2625</v>
      </c>
      <c r="AA38" s="283">
        <f>MIN(AA9:AA17,AA19:AA26,AA28:AA35)</f>
        <v>9303</v>
      </c>
    </row>
    <row r="39" spans="1:27" ht="20.100000000000001" customHeight="1" x14ac:dyDescent="0.15">
      <c r="A39" s="57" t="s">
        <v>22</v>
      </c>
      <c r="B39" s="87">
        <f>AVERAGE(B9:B17,B19:B26,B28:B35)</f>
        <v>6274.333333333333</v>
      </c>
      <c r="C39" s="83">
        <f>AVERAGE(C9:C35)</f>
        <v>185429.96</v>
      </c>
      <c r="D39" s="85">
        <f>AVERAGE(D9:D17,D19:D26,D28:D35)</f>
        <v>6284.5</v>
      </c>
      <c r="E39" s="84">
        <f>AVERAGE(E9:E17,E19:E26,E28:E35)</f>
        <v>1.6174088541666665</v>
      </c>
      <c r="F39" s="87">
        <f>AVERAGE(F9:F17,F19:F26,F28:F35)</f>
        <v>7467.125</v>
      </c>
      <c r="G39" s="83">
        <f>AVERAGE(G9:G35)</f>
        <v>96084794.959999993</v>
      </c>
      <c r="H39" s="85">
        <f>AVERAGE(H9:H17,H19:H26,H28:H35)</f>
        <v>7492</v>
      </c>
      <c r="I39" s="84">
        <f>AVERAGE(I9:I17,I19:I26,I28:I35)</f>
        <v>4.3955989583333333</v>
      </c>
      <c r="J39" s="87">
        <f>AVERAGE(J9:J17,J19:J26,J28:J35)</f>
        <v>2461.8229166666665</v>
      </c>
      <c r="K39" s="83">
        <f>AVERAGE(K9:K35)</f>
        <v>6577583</v>
      </c>
      <c r="L39" s="85">
        <f t="shared" ref="L39:V39" si="18">AVERAGE(L9:L17,L19:L26,L28:L35)</f>
        <v>2554.1666666666665</v>
      </c>
      <c r="M39" s="88">
        <f t="shared" si="18"/>
        <v>7.8027083333333351</v>
      </c>
      <c r="N39" s="172">
        <f t="shared" si="18"/>
        <v>7.9078124999999999E-3</v>
      </c>
      <c r="O39" s="173">
        <f t="shared" si="18"/>
        <v>5.0781250000000019E-3</v>
      </c>
      <c r="P39" s="173">
        <f t="shared" si="18"/>
        <v>3.4534500000000006</v>
      </c>
      <c r="Q39" s="173">
        <f t="shared" si="18"/>
        <v>3.4033040364583331</v>
      </c>
      <c r="R39" s="173">
        <f t="shared" si="18"/>
        <v>3.5710774739583333</v>
      </c>
      <c r="S39" s="173">
        <f t="shared" si="18"/>
        <v>3.4405436197916668</v>
      </c>
      <c r="T39" s="173">
        <f t="shared" si="18"/>
        <v>3.733668750000001</v>
      </c>
      <c r="U39" s="173">
        <f t="shared" si="18"/>
        <v>2.5164328311011905</v>
      </c>
      <c r="V39" s="174">
        <f t="shared" si="18"/>
        <v>5.6737760416666667</v>
      </c>
      <c r="W39" s="87">
        <f>AVERAGE(W9:W17,W19:W26,W28:W35)</f>
        <v>3719.6291666666662</v>
      </c>
      <c r="X39" s="83">
        <f>AVERAGE(X9:X35)</f>
        <v>228964941.28</v>
      </c>
      <c r="Y39" s="85">
        <f>AVERAGE(Y9:Y17,Y19:Y26,Y28:Y35)</f>
        <v>3724.875</v>
      </c>
      <c r="Z39" s="278">
        <f>AVERAGE(Z9:Z17,Z19:Z26,Z28:Z35)</f>
        <v>1.5784375000000004</v>
      </c>
      <c r="AA39" s="283">
        <f>AVERAGE(AA9:AA17,AA19:AA26,AA28:AA35)</f>
        <v>10009.375</v>
      </c>
    </row>
    <row r="40" spans="1:27" ht="20.100000000000001" customHeight="1" thickBot="1" x14ac:dyDescent="0.2">
      <c r="A40" s="58" t="s">
        <v>23</v>
      </c>
      <c r="B40" s="294"/>
      <c r="C40" s="295"/>
      <c r="D40" s="89">
        <f>D18+D27+D36</f>
        <v>150828</v>
      </c>
      <c r="E40" s="89"/>
      <c r="F40" s="90"/>
      <c r="G40" s="89"/>
      <c r="H40" s="89">
        <f>H18+H27+H36</f>
        <v>179808</v>
      </c>
      <c r="I40" s="89"/>
      <c r="J40" s="89"/>
      <c r="K40" s="89"/>
      <c r="L40" s="89">
        <f>L18+L27+L36</f>
        <v>61300</v>
      </c>
      <c r="M40" s="91"/>
      <c r="N40" s="187"/>
      <c r="O40" s="188"/>
      <c r="P40" s="188"/>
      <c r="Q40" s="188"/>
      <c r="R40" s="188"/>
      <c r="S40" s="188"/>
      <c r="T40" s="188"/>
      <c r="U40" s="188"/>
      <c r="V40" s="189">
        <f>SUM(V9:V17,V19:V26,V28:V35)</f>
        <v>136.170625</v>
      </c>
      <c r="W40" s="294"/>
      <c r="X40" s="295"/>
      <c r="Y40" s="89">
        <f>Y18+Y27+Y36</f>
        <v>89397</v>
      </c>
      <c r="Z40" s="279"/>
      <c r="AA40" s="280"/>
    </row>
    <row r="41" spans="1:27" ht="2.25" customHeight="1" thickBot="1" x14ac:dyDescent="0.2">
      <c r="A41" s="59"/>
      <c r="B41" s="2"/>
      <c r="C41" s="2"/>
      <c r="D41" s="2"/>
      <c r="E41" s="2"/>
      <c r="W41" s="2"/>
      <c r="X41" s="2"/>
      <c r="Y41" s="2"/>
      <c r="Z41" s="2"/>
    </row>
    <row r="42" spans="1:27" ht="20.25" customHeight="1" x14ac:dyDescent="0.15">
      <c r="A42" s="346" t="s">
        <v>102</v>
      </c>
      <c r="B42" s="296" t="s">
        <v>164</v>
      </c>
      <c r="C42" s="297"/>
      <c r="D42" s="298"/>
      <c r="E42" s="296"/>
      <c r="F42" s="296"/>
      <c r="G42" s="297"/>
      <c r="H42" s="297"/>
      <c r="I42" s="298"/>
      <c r="J42" s="335" t="s">
        <v>101</v>
      </c>
      <c r="K42" s="33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39"/>
      <c r="W42" s="296"/>
      <c r="X42" s="297"/>
      <c r="Y42" s="298"/>
      <c r="Z42" s="296"/>
    </row>
    <row r="43" spans="1:27" ht="20.25" customHeight="1" x14ac:dyDescent="0.15">
      <c r="A43" s="347"/>
      <c r="B43" s="289" t="s">
        <v>165</v>
      </c>
      <c r="C43" s="290"/>
      <c r="D43" s="349">
        <f>D40</f>
        <v>150828</v>
      </c>
      <c r="E43" s="289"/>
      <c r="F43" s="289"/>
      <c r="G43" s="290"/>
      <c r="H43" s="290"/>
      <c r="I43" s="291"/>
      <c r="J43" s="336"/>
      <c r="K43" s="340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2"/>
      <c r="W43" s="289"/>
      <c r="X43" s="290"/>
      <c r="Y43" s="291"/>
      <c r="Z43" s="289"/>
    </row>
    <row r="44" spans="1:27" ht="20.25" customHeight="1" x14ac:dyDescent="0.15">
      <c r="A44" s="347"/>
      <c r="B44" s="289" t="s">
        <v>166</v>
      </c>
      <c r="C44" s="290"/>
      <c r="D44" s="349">
        <f>Y40</f>
        <v>89397</v>
      </c>
      <c r="E44" s="289"/>
      <c r="F44" s="289"/>
      <c r="G44" s="290"/>
      <c r="H44" s="290"/>
      <c r="I44" s="291"/>
      <c r="J44" s="336"/>
      <c r="K44" s="340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2"/>
      <c r="W44" s="289"/>
      <c r="X44" s="290"/>
      <c r="Y44" s="291"/>
      <c r="Z44" s="289"/>
    </row>
    <row r="45" spans="1:27" ht="20.25" customHeight="1" thickBot="1" x14ac:dyDescent="0.2">
      <c r="A45" s="347"/>
      <c r="B45" s="289" t="s">
        <v>23</v>
      </c>
      <c r="C45" s="290"/>
      <c r="D45" s="350">
        <f>D43+D44</f>
        <v>240225</v>
      </c>
      <c r="E45" s="290"/>
      <c r="F45" s="355"/>
      <c r="G45" s="353"/>
      <c r="H45" s="353"/>
      <c r="I45" s="354"/>
      <c r="J45" s="336"/>
      <c r="K45" s="340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2"/>
      <c r="W45" s="289"/>
      <c r="X45" s="290"/>
      <c r="Y45" s="290"/>
      <c r="Z45" s="290"/>
    </row>
    <row r="46" spans="1:27" ht="20.25" customHeight="1" x14ac:dyDescent="0.15">
      <c r="A46" s="347"/>
      <c r="B46" s="284"/>
      <c r="C46" s="285"/>
      <c r="D46" s="286"/>
      <c r="E46" s="285"/>
      <c r="F46" s="351"/>
      <c r="G46" s="352"/>
      <c r="H46" s="351"/>
      <c r="I46" s="352"/>
      <c r="J46" s="336"/>
      <c r="K46" s="340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2"/>
      <c r="W46" s="284"/>
      <c r="X46" s="285"/>
      <c r="Y46" s="286"/>
      <c r="Z46" s="285"/>
    </row>
    <row r="47" spans="1:27" ht="20.25" customHeight="1" thickBot="1" x14ac:dyDescent="0.2">
      <c r="A47" s="348"/>
      <c r="B47" s="284"/>
      <c r="C47" s="285"/>
      <c r="D47" s="286"/>
      <c r="E47" s="285"/>
      <c r="F47" s="286"/>
      <c r="G47" s="285"/>
      <c r="H47" s="286"/>
      <c r="I47" s="285"/>
      <c r="J47" s="337"/>
      <c r="K47" s="343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5"/>
      <c r="W47" s="284"/>
      <c r="X47" s="285"/>
      <c r="Y47" s="286"/>
      <c r="Z47" s="285"/>
    </row>
    <row r="48" spans="1:27" ht="20.25" customHeight="1" x14ac:dyDescent="0.15"/>
  </sheetData>
  <mergeCells count="91">
    <mergeCell ref="B45:C45"/>
    <mergeCell ref="D44:E44"/>
    <mergeCell ref="F46:G46"/>
    <mergeCell ref="F47:G47"/>
    <mergeCell ref="H46:I46"/>
    <mergeCell ref="H47:I47"/>
    <mergeCell ref="H44:I44"/>
    <mergeCell ref="H45:I45"/>
    <mergeCell ref="F45:G45"/>
    <mergeCell ref="U9:U10"/>
    <mergeCell ref="J18:K18"/>
    <mergeCell ref="J27:K27"/>
    <mergeCell ref="A42:A47"/>
    <mergeCell ref="B46:C46"/>
    <mergeCell ref="B47:C47"/>
    <mergeCell ref="D47:E47"/>
    <mergeCell ref="D46:E46"/>
    <mergeCell ref="D43:E43"/>
    <mergeCell ref="D45:E45"/>
    <mergeCell ref="N27:V27"/>
    <mergeCell ref="N36:V36"/>
    <mergeCell ref="J36:K36"/>
    <mergeCell ref="N18:V18"/>
    <mergeCell ref="J42:J47"/>
    <mergeCell ref="K42:V47"/>
    <mergeCell ref="F42:G42"/>
    <mergeCell ref="F43:G43"/>
    <mergeCell ref="F44:G44"/>
    <mergeCell ref="B44:C44"/>
    <mergeCell ref="H42:I42"/>
    <mergeCell ref="B42:C42"/>
    <mergeCell ref="B43:C43"/>
    <mergeCell ref="D42:E42"/>
    <mergeCell ref="H43:I43"/>
    <mergeCell ref="F36:G36"/>
    <mergeCell ref="F9:F10"/>
    <mergeCell ref="I9:I10"/>
    <mergeCell ref="B40:C40"/>
    <mergeCell ref="B27:C27"/>
    <mergeCell ref="B36:C36"/>
    <mergeCell ref="F27:G27"/>
    <mergeCell ref="F18:G18"/>
    <mergeCell ref="A3:V3"/>
    <mergeCell ref="A6:A8"/>
    <mergeCell ref="J6:M6"/>
    <mergeCell ref="K7:L7"/>
    <mergeCell ref="N6:V6"/>
    <mergeCell ref="C7:D7"/>
    <mergeCell ref="B6:E6"/>
    <mergeCell ref="G7:H7"/>
    <mergeCell ref="A5:C5"/>
    <mergeCell ref="F6:I6"/>
    <mergeCell ref="S9:S10"/>
    <mergeCell ref="A9:A10"/>
    <mergeCell ref="E9:E10"/>
    <mergeCell ref="B9:B10"/>
    <mergeCell ref="D9:D10"/>
    <mergeCell ref="B18:C18"/>
    <mergeCell ref="M9:M10"/>
    <mergeCell ref="T9:T10"/>
    <mergeCell ref="N9:N10"/>
    <mergeCell ref="H9:H10"/>
    <mergeCell ref="L9:L10"/>
    <mergeCell ref="V9:V10"/>
    <mergeCell ref="O9:O10"/>
    <mergeCell ref="P9:P10"/>
    <mergeCell ref="Q9:Q10"/>
    <mergeCell ref="R9:R10"/>
    <mergeCell ref="J9:J10"/>
    <mergeCell ref="W6:Z6"/>
    <mergeCell ref="X7:Y7"/>
    <mergeCell ref="W9:W10"/>
    <mergeCell ref="Y9:Y10"/>
    <mergeCell ref="Z9:Z10"/>
    <mergeCell ref="W18:X18"/>
    <mergeCell ref="W36:X36"/>
    <mergeCell ref="W40:X40"/>
    <mergeCell ref="W42:X42"/>
    <mergeCell ref="Y42:Z42"/>
    <mergeCell ref="W43:X43"/>
    <mergeCell ref="Y43:Z43"/>
    <mergeCell ref="W47:X47"/>
    <mergeCell ref="Y47:Z47"/>
    <mergeCell ref="AA9:AA10"/>
    <mergeCell ref="W44:X44"/>
    <mergeCell ref="Y44:Z44"/>
    <mergeCell ref="W45:X45"/>
    <mergeCell ref="Y45:Z45"/>
    <mergeCell ref="W46:X46"/>
    <mergeCell ref="Y46:Z46"/>
    <mergeCell ref="W27:X27"/>
  </mergeCells>
  <phoneticPr fontId="2" type="noConversion"/>
  <pageMargins left="0.70866141732283472" right="0.43307086614173229" top="0.51181102362204722" bottom="0.31496062992125984" header="0.31496062992125984" footer="0.27559055118110237"/>
  <pageSetup paperSize="8" scale="85" orientation="landscape" r:id="rId1"/>
  <headerFooter alignWithMargins="0"/>
  <rowBreaks count="1" manualBreakCount="1">
    <brk id="47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view="pageBreakPreview" zoomScale="70" zoomScaleNormal="100" zoomScaleSheetLayoutView="70" workbookViewId="0">
      <selection activeCell="U1" sqref="U1:U65536"/>
    </sheetView>
  </sheetViews>
  <sheetFormatPr defaultRowHeight="12" x14ac:dyDescent="0.15"/>
  <cols>
    <col min="1" max="1" width="5.6640625" style="8" customWidth="1"/>
    <col min="2" max="5" width="5.77734375" style="8" customWidth="1"/>
    <col min="6" max="6" width="9.77734375" style="8" customWidth="1"/>
    <col min="7" max="8" width="7.21875" style="8" customWidth="1"/>
    <col min="9" max="9" width="5.5546875" style="8" customWidth="1"/>
    <col min="10" max="10" width="5.21875" style="8" customWidth="1"/>
    <col min="11" max="11" width="5.88671875" style="8" customWidth="1"/>
    <col min="12" max="12" width="9.77734375" style="8" customWidth="1"/>
    <col min="13" max="13" width="5.77734375" style="8" customWidth="1"/>
    <col min="14" max="15" width="4.44140625" style="8" customWidth="1"/>
    <col min="16" max="16" width="5.21875" style="8" customWidth="1"/>
    <col min="17" max="17" width="9.77734375" style="8" customWidth="1"/>
    <col min="18" max="19" width="5.77734375" style="8" customWidth="1"/>
    <col min="20" max="20" width="5.21875" style="8" customWidth="1"/>
    <col min="21" max="21" width="5.33203125" style="8" customWidth="1"/>
    <col min="22" max="22" width="5.21875" style="8" customWidth="1"/>
    <col min="23" max="23" width="9.77734375" style="8" customWidth="1"/>
    <col min="24" max="28" width="6.6640625" style="8" customWidth="1"/>
    <col min="29" max="29" width="8.77734375" style="8" customWidth="1"/>
    <col min="30" max="32" width="5.77734375" style="8" customWidth="1"/>
    <col min="33" max="33" width="8.6640625" style="8" customWidth="1"/>
    <col min="34" max="35" width="5.77734375" style="8" customWidth="1"/>
    <col min="36" max="16384" width="8.88671875" style="8"/>
  </cols>
  <sheetData>
    <row r="1" spans="1:35" x14ac:dyDescent="0.15">
      <c r="Y1" s="8" t="s">
        <v>139</v>
      </c>
    </row>
    <row r="3" spans="1:35" ht="25.5" x14ac:dyDescent="0.15">
      <c r="A3" s="323" t="s">
        <v>51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</row>
    <row r="4" spans="1:35" ht="12.75" thickBot="1" x14ac:dyDescent="0.2">
      <c r="A4" s="375" t="s">
        <v>167</v>
      </c>
      <c r="B4" s="375"/>
      <c r="C4" s="375"/>
      <c r="D4" s="375"/>
    </row>
    <row r="5" spans="1:35" ht="18" customHeight="1" thickBot="1" x14ac:dyDescent="0.2">
      <c r="A5" s="369" t="s">
        <v>159</v>
      </c>
      <c r="B5" s="372" t="s">
        <v>122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4"/>
    </row>
    <row r="6" spans="1:35" ht="25.5" customHeight="1" x14ac:dyDescent="0.15">
      <c r="A6" s="370"/>
      <c r="B6" s="356" t="s">
        <v>123</v>
      </c>
      <c r="C6" s="357"/>
      <c r="D6" s="357"/>
      <c r="E6" s="357"/>
      <c r="F6" s="358"/>
      <c r="G6" s="203" t="s">
        <v>124</v>
      </c>
      <c r="H6" s="199" t="s">
        <v>125</v>
      </c>
      <c r="I6" s="359" t="s">
        <v>118</v>
      </c>
      <c r="J6" s="357"/>
      <c r="K6" s="357"/>
      <c r="L6" s="360"/>
      <c r="M6" s="359" t="s">
        <v>126</v>
      </c>
      <c r="N6" s="357"/>
      <c r="O6" s="357"/>
      <c r="P6" s="357"/>
      <c r="Q6" s="360"/>
      <c r="R6" s="212" t="s">
        <v>127</v>
      </c>
      <c r="S6" s="21" t="s">
        <v>128</v>
      </c>
      <c r="T6" s="356" t="s">
        <v>129</v>
      </c>
      <c r="U6" s="357"/>
      <c r="V6" s="357"/>
      <c r="W6" s="358"/>
      <c r="X6" s="21" t="s">
        <v>130</v>
      </c>
      <c r="Y6" s="21" t="s">
        <v>131</v>
      </c>
      <c r="Z6" s="380" t="s">
        <v>132</v>
      </c>
      <c r="AA6" s="381"/>
      <c r="AB6" s="381"/>
      <c r="AC6" s="382"/>
      <c r="AD6" s="380" t="s">
        <v>133</v>
      </c>
      <c r="AE6" s="381"/>
      <c r="AF6" s="381"/>
      <c r="AG6" s="382"/>
      <c r="AH6" s="356" t="s">
        <v>134</v>
      </c>
      <c r="AI6" s="365"/>
    </row>
    <row r="7" spans="1:35" ht="24" customHeight="1" x14ac:dyDescent="0.15">
      <c r="A7" s="370"/>
      <c r="B7" s="64" t="s">
        <v>145</v>
      </c>
      <c r="C7" s="64" t="s">
        <v>109</v>
      </c>
      <c r="D7" s="64" t="s">
        <v>110</v>
      </c>
      <c r="E7" s="64" t="s">
        <v>111</v>
      </c>
      <c r="F7" s="65" t="s">
        <v>112</v>
      </c>
      <c r="G7" s="66" t="s">
        <v>109</v>
      </c>
      <c r="H7" s="201" t="s">
        <v>113</v>
      </c>
      <c r="I7" s="66" t="s">
        <v>108</v>
      </c>
      <c r="J7" s="64" t="s">
        <v>109</v>
      </c>
      <c r="K7" s="64" t="s">
        <v>111</v>
      </c>
      <c r="L7" s="67" t="s">
        <v>112</v>
      </c>
      <c r="M7" s="66" t="s">
        <v>145</v>
      </c>
      <c r="N7" s="64" t="s">
        <v>109</v>
      </c>
      <c r="O7" s="64" t="s">
        <v>110</v>
      </c>
      <c r="P7" s="64" t="s">
        <v>111</v>
      </c>
      <c r="Q7" s="67" t="s">
        <v>112</v>
      </c>
      <c r="R7" s="68" t="s">
        <v>109</v>
      </c>
      <c r="S7" s="69" t="s">
        <v>113</v>
      </c>
      <c r="T7" s="68" t="s">
        <v>108</v>
      </c>
      <c r="U7" s="64" t="s">
        <v>109</v>
      </c>
      <c r="V7" s="64" t="s">
        <v>111</v>
      </c>
      <c r="W7" s="65" t="s">
        <v>112</v>
      </c>
      <c r="X7" s="69" t="s">
        <v>26</v>
      </c>
      <c r="Y7" s="69" t="s">
        <v>26</v>
      </c>
      <c r="Z7" s="70" t="s">
        <v>25</v>
      </c>
      <c r="AA7" s="71" t="s">
        <v>26</v>
      </c>
      <c r="AB7" s="71" t="s">
        <v>27</v>
      </c>
      <c r="AC7" s="72" t="s">
        <v>112</v>
      </c>
      <c r="AD7" s="70" t="s">
        <v>108</v>
      </c>
      <c r="AE7" s="71" t="s">
        <v>109</v>
      </c>
      <c r="AF7" s="71" t="s">
        <v>111</v>
      </c>
      <c r="AG7" s="72" t="s">
        <v>112</v>
      </c>
      <c r="AH7" s="73" t="s">
        <v>135</v>
      </c>
      <c r="AI7" s="74" t="s">
        <v>136</v>
      </c>
    </row>
    <row r="8" spans="1:35" ht="20.100000000000001" customHeight="1" x14ac:dyDescent="0.15">
      <c r="A8" s="371"/>
      <c r="B8" s="75" t="s">
        <v>146</v>
      </c>
      <c r="C8" s="75" t="s">
        <v>114</v>
      </c>
      <c r="D8" s="75" t="s">
        <v>115</v>
      </c>
      <c r="E8" s="75" t="s">
        <v>120</v>
      </c>
      <c r="F8" s="76" t="s">
        <v>116</v>
      </c>
      <c r="G8" s="77" t="s">
        <v>114</v>
      </c>
      <c r="H8" s="202" t="s">
        <v>117</v>
      </c>
      <c r="I8" s="77" t="s">
        <v>119</v>
      </c>
      <c r="J8" s="75" t="s">
        <v>114</v>
      </c>
      <c r="K8" s="75" t="s">
        <v>120</v>
      </c>
      <c r="L8" s="78" t="s">
        <v>116</v>
      </c>
      <c r="M8" s="77" t="s">
        <v>146</v>
      </c>
      <c r="N8" s="75" t="s">
        <v>114</v>
      </c>
      <c r="O8" s="75" t="s">
        <v>115</v>
      </c>
      <c r="P8" s="75" t="s">
        <v>120</v>
      </c>
      <c r="Q8" s="78" t="s">
        <v>116</v>
      </c>
      <c r="R8" s="79" t="s">
        <v>114</v>
      </c>
      <c r="S8" s="80" t="s">
        <v>117</v>
      </c>
      <c r="T8" s="79" t="s">
        <v>119</v>
      </c>
      <c r="U8" s="75" t="s">
        <v>114</v>
      </c>
      <c r="V8" s="75" t="s">
        <v>120</v>
      </c>
      <c r="W8" s="76" t="s">
        <v>116</v>
      </c>
      <c r="X8" s="80" t="s">
        <v>28</v>
      </c>
      <c r="Y8" s="80" t="s">
        <v>28</v>
      </c>
      <c r="Z8" s="77" t="s">
        <v>29</v>
      </c>
      <c r="AA8" s="75" t="s">
        <v>28</v>
      </c>
      <c r="AB8" s="75" t="s">
        <v>30</v>
      </c>
      <c r="AC8" s="78" t="s">
        <v>138</v>
      </c>
      <c r="AD8" s="77" t="s">
        <v>121</v>
      </c>
      <c r="AE8" s="75" t="s">
        <v>114</v>
      </c>
      <c r="AF8" s="75" t="s">
        <v>137</v>
      </c>
      <c r="AG8" s="78" t="s">
        <v>138</v>
      </c>
      <c r="AH8" s="79" t="s">
        <v>121</v>
      </c>
      <c r="AI8" s="81" t="s">
        <v>140</v>
      </c>
    </row>
    <row r="9" spans="1:35" ht="18.75" customHeight="1" x14ac:dyDescent="0.15">
      <c r="A9" s="32">
        <v>4.1666666666666664E-2</v>
      </c>
      <c r="B9" s="249">
        <v>0</v>
      </c>
      <c r="C9" s="53">
        <v>0</v>
      </c>
      <c r="D9" s="207">
        <v>0</v>
      </c>
      <c r="E9" s="47">
        <v>0</v>
      </c>
      <c r="F9" s="48">
        <v>0</v>
      </c>
      <c r="G9" s="51">
        <v>0</v>
      </c>
      <c r="H9" s="198">
        <v>47.683124999999997</v>
      </c>
      <c r="I9" s="51">
        <v>65.613066406249999</v>
      </c>
      <c r="J9" s="207">
        <v>145.70329284667969</v>
      </c>
      <c r="K9" s="47">
        <v>1578.626</v>
      </c>
      <c r="L9" s="48">
        <v>3437585.4079999998</v>
      </c>
      <c r="M9" s="249">
        <v>0</v>
      </c>
      <c r="N9" s="53">
        <v>0</v>
      </c>
      <c r="O9" s="207">
        <v>0</v>
      </c>
      <c r="P9" s="53">
        <v>0</v>
      </c>
      <c r="Q9" s="48">
        <v>0</v>
      </c>
      <c r="R9" s="51">
        <v>0</v>
      </c>
      <c r="S9" s="213">
        <v>23.94</v>
      </c>
      <c r="T9" s="51">
        <v>0</v>
      </c>
      <c r="U9" s="207">
        <v>0</v>
      </c>
      <c r="V9" s="53">
        <v>0</v>
      </c>
      <c r="W9" s="48">
        <v>1658968.32</v>
      </c>
      <c r="X9" s="34">
        <v>2.1647624969482422</v>
      </c>
      <c r="Y9" s="34">
        <v>0</v>
      </c>
      <c r="Z9" s="214">
        <v>378.17352294921875</v>
      </c>
      <c r="AA9" s="215">
        <v>38.161685943603516</v>
      </c>
      <c r="AB9" s="215">
        <v>18.90215234375</v>
      </c>
      <c r="AC9" s="48">
        <v>1088153.344</v>
      </c>
      <c r="AD9" s="214">
        <v>0</v>
      </c>
      <c r="AE9" s="215">
        <v>0</v>
      </c>
      <c r="AF9" s="215">
        <v>0</v>
      </c>
      <c r="AG9" s="48">
        <v>1050642.8160000001</v>
      </c>
      <c r="AH9" s="216">
        <v>0</v>
      </c>
      <c r="AI9" s="217">
        <v>0</v>
      </c>
    </row>
    <row r="10" spans="1:35" ht="18.75" customHeight="1" x14ac:dyDescent="0.15">
      <c r="A10" s="33">
        <v>8.3333333333333301E-2</v>
      </c>
      <c r="B10" s="250">
        <v>0</v>
      </c>
      <c r="C10" s="54">
        <v>0</v>
      </c>
      <c r="D10" s="42">
        <v>0</v>
      </c>
      <c r="E10" s="49">
        <v>0</v>
      </c>
      <c r="F10" s="50">
        <v>0</v>
      </c>
      <c r="G10" s="52">
        <v>0</v>
      </c>
      <c r="H10" s="197">
        <v>47.328749999999999</v>
      </c>
      <c r="I10" s="52">
        <v>65.941147460937501</v>
      </c>
      <c r="J10" s="42">
        <v>145.07612609863281</v>
      </c>
      <c r="K10" s="49">
        <v>1579.8211249999999</v>
      </c>
      <c r="L10" s="50">
        <v>3439164.16</v>
      </c>
      <c r="M10" s="250">
        <v>0</v>
      </c>
      <c r="N10" s="54">
        <v>0</v>
      </c>
      <c r="O10" s="42">
        <v>0</v>
      </c>
      <c r="P10" s="54">
        <v>0</v>
      </c>
      <c r="Q10" s="50">
        <v>0</v>
      </c>
      <c r="R10" s="52">
        <v>0</v>
      </c>
      <c r="S10" s="218">
        <v>23.585625</v>
      </c>
      <c r="T10" s="52">
        <v>0</v>
      </c>
      <c r="U10" s="42">
        <v>0</v>
      </c>
      <c r="V10" s="54">
        <v>0</v>
      </c>
      <c r="W10" s="50">
        <v>1658968.32</v>
      </c>
      <c r="X10" s="35">
        <v>2.1311416625976563</v>
      </c>
      <c r="Y10" s="35">
        <v>0</v>
      </c>
      <c r="Z10" s="219">
        <v>379.5264892578125</v>
      </c>
      <c r="AA10" s="220">
        <v>36.748638153076172</v>
      </c>
      <c r="AB10" s="220">
        <v>18.442294921875</v>
      </c>
      <c r="AC10" s="50">
        <v>1088153.344</v>
      </c>
      <c r="AD10" s="219">
        <v>0</v>
      </c>
      <c r="AE10" s="220">
        <v>0</v>
      </c>
      <c r="AF10" s="220">
        <v>0</v>
      </c>
      <c r="AG10" s="50">
        <v>1050642.8160000001</v>
      </c>
      <c r="AH10" s="221">
        <v>0</v>
      </c>
      <c r="AI10" s="222">
        <v>0</v>
      </c>
    </row>
    <row r="11" spans="1:35" ht="18.75" customHeight="1" x14ac:dyDescent="0.15">
      <c r="A11" s="33">
        <v>0.125</v>
      </c>
      <c r="B11" s="250">
        <v>0</v>
      </c>
      <c r="C11" s="54">
        <v>0</v>
      </c>
      <c r="D11" s="42">
        <v>0</v>
      </c>
      <c r="E11" s="49">
        <v>0</v>
      </c>
      <c r="F11" s="50">
        <v>0</v>
      </c>
      <c r="G11" s="52">
        <v>0</v>
      </c>
      <c r="H11" s="197">
        <v>47.131875000000001</v>
      </c>
      <c r="I11" s="52">
        <v>66.109785156249998</v>
      </c>
      <c r="J11" s="42">
        <v>144.28109741210938</v>
      </c>
      <c r="K11" s="49">
        <v>1581.986375</v>
      </c>
      <c r="L11" s="50">
        <v>3440747.264</v>
      </c>
      <c r="M11" s="250">
        <v>0</v>
      </c>
      <c r="N11" s="54">
        <v>0</v>
      </c>
      <c r="O11" s="42">
        <v>0</v>
      </c>
      <c r="P11" s="54">
        <v>0</v>
      </c>
      <c r="Q11" s="50">
        <v>0</v>
      </c>
      <c r="R11" s="52">
        <v>0</v>
      </c>
      <c r="S11" s="218">
        <v>23.861250000000002</v>
      </c>
      <c r="T11" s="52">
        <v>0</v>
      </c>
      <c r="U11" s="42">
        <v>0</v>
      </c>
      <c r="V11" s="54">
        <v>0</v>
      </c>
      <c r="W11" s="50">
        <v>1658968.32</v>
      </c>
      <c r="X11" s="35">
        <v>2.3271424770355225</v>
      </c>
      <c r="Y11" s="35">
        <v>0</v>
      </c>
      <c r="Z11" s="219">
        <v>381.2935791015625</v>
      </c>
      <c r="AA11" s="220">
        <v>42.240875244140625</v>
      </c>
      <c r="AB11" s="220">
        <v>22.106509765624999</v>
      </c>
      <c r="AC11" s="50">
        <v>1088153.344</v>
      </c>
      <c r="AD11" s="219">
        <v>0</v>
      </c>
      <c r="AE11" s="220">
        <v>0</v>
      </c>
      <c r="AF11" s="220">
        <v>0</v>
      </c>
      <c r="AG11" s="50">
        <v>1050642.8160000001</v>
      </c>
      <c r="AH11" s="221">
        <v>0</v>
      </c>
      <c r="AI11" s="222">
        <v>0</v>
      </c>
    </row>
    <row r="12" spans="1:35" ht="18.75" customHeight="1" x14ac:dyDescent="0.15">
      <c r="A12" s="33">
        <v>0.16666666666666699</v>
      </c>
      <c r="B12" s="250">
        <v>0</v>
      </c>
      <c r="C12" s="54">
        <v>0</v>
      </c>
      <c r="D12" s="42">
        <v>0</v>
      </c>
      <c r="E12" s="49">
        <v>0</v>
      </c>
      <c r="F12" s="50">
        <v>0</v>
      </c>
      <c r="G12" s="52">
        <v>0</v>
      </c>
      <c r="H12" s="197">
        <v>46.501874999999998</v>
      </c>
      <c r="I12" s="52">
        <v>66.119580078124997</v>
      </c>
      <c r="J12" s="42">
        <v>144.21359252929688</v>
      </c>
      <c r="K12" s="49">
        <v>1583.687375</v>
      </c>
      <c r="L12" s="50">
        <v>3442330.88</v>
      </c>
      <c r="M12" s="250">
        <v>0</v>
      </c>
      <c r="N12" s="54">
        <v>0</v>
      </c>
      <c r="O12" s="42">
        <v>0</v>
      </c>
      <c r="P12" s="54">
        <v>0</v>
      </c>
      <c r="Q12" s="50">
        <v>0</v>
      </c>
      <c r="R12" s="52">
        <v>0</v>
      </c>
      <c r="S12" s="218">
        <v>23.821874999999999</v>
      </c>
      <c r="T12" s="52">
        <v>0</v>
      </c>
      <c r="U12" s="42">
        <v>0</v>
      </c>
      <c r="V12" s="54">
        <v>0</v>
      </c>
      <c r="W12" s="50">
        <v>1658968.32</v>
      </c>
      <c r="X12" s="35">
        <v>2.160876989364624</v>
      </c>
      <c r="Y12" s="35">
        <v>0</v>
      </c>
      <c r="Z12" s="219">
        <v>380.9290771484375</v>
      </c>
      <c r="AA12" s="220">
        <v>37.136417388916016</v>
      </c>
      <c r="AB12" s="220">
        <v>18.277595703125002</v>
      </c>
      <c r="AC12" s="50">
        <v>1088153.344</v>
      </c>
      <c r="AD12" s="219">
        <v>0</v>
      </c>
      <c r="AE12" s="220">
        <v>0</v>
      </c>
      <c r="AF12" s="220">
        <v>0</v>
      </c>
      <c r="AG12" s="50">
        <v>1050642.8160000001</v>
      </c>
      <c r="AH12" s="221">
        <v>0</v>
      </c>
      <c r="AI12" s="222">
        <v>0</v>
      </c>
    </row>
    <row r="13" spans="1:35" ht="18.75" customHeight="1" x14ac:dyDescent="0.15">
      <c r="A13" s="33">
        <v>0.20833333333333301</v>
      </c>
      <c r="B13" s="250">
        <v>0</v>
      </c>
      <c r="C13" s="54">
        <v>0</v>
      </c>
      <c r="D13" s="42">
        <v>0</v>
      </c>
      <c r="E13" s="49">
        <v>0</v>
      </c>
      <c r="F13" s="50">
        <v>0</v>
      </c>
      <c r="G13" s="52">
        <v>0</v>
      </c>
      <c r="H13" s="197">
        <v>46.383749999999999</v>
      </c>
      <c r="I13" s="52">
        <v>66.071875000000006</v>
      </c>
      <c r="J13" s="42">
        <v>145.029296875</v>
      </c>
      <c r="K13" s="49">
        <v>1584.924125</v>
      </c>
      <c r="L13" s="50">
        <v>3443916.2880000002</v>
      </c>
      <c r="M13" s="250">
        <v>0</v>
      </c>
      <c r="N13" s="54">
        <v>0</v>
      </c>
      <c r="O13" s="42">
        <v>0</v>
      </c>
      <c r="P13" s="54">
        <v>0</v>
      </c>
      <c r="Q13" s="50">
        <v>0</v>
      </c>
      <c r="R13" s="52">
        <v>0</v>
      </c>
      <c r="S13" s="218">
        <v>24.451875000000001</v>
      </c>
      <c r="T13" s="52">
        <v>0</v>
      </c>
      <c r="U13" s="42">
        <v>0</v>
      </c>
      <c r="V13" s="54">
        <v>0</v>
      </c>
      <c r="W13" s="50">
        <v>1658968.32</v>
      </c>
      <c r="X13" s="35">
        <v>2.2516894340515137</v>
      </c>
      <c r="Y13" s="35">
        <v>0</v>
      </c>
      <c r="Z13" s="219">
        <v>380.1075439453125</v>
      </c>
      <c r="AA13" s="220">
        <v>42.689826965332031</v>
      </c>
      <c r="AB13" s="220">
        <v>22.278910156249999</v>
      </c>
      <c r="AC13" s="50">
        <v>1088153.344</v>
      </c>
      <c r="AD13" s="219">
        <v>0</v>
      </c>
      <c r="AE13" s="220">
        <v>0</v>
      </c>
      <c r="AF13" s="220">
        <v>0</v>
      </c>
      <c r="AG13" s="50">
        <v>1050642.8160000001</v>
      </c>
      <c r="AH13" s="221">
        <v>0</v>
      </c>
      <c r="AI13" s="222">
        <v>0</v>
      </c>
    </row>
    <row r="14" spans="1:35" ht="18.75" customHeight="1" x14ac:dyDescent="0.15">
      <c r="A14" s="33">
        <v>0.25</v>
      </c>
      <c r="B14" s="250">
        <v>0</v>
      </c>
      <c r="C14" s="54">
        <v>0</v>
      </c>
      <c r="D14" s="42">
        <v>0</v>
      </c>
      <c r="E14" s="49">
        <v>0</v>
      </c>
      <c r="F14" s="50">
        <v>0</v>
      </c>
      <c r="G14" s="52">
        <v>0</v>
      </c>
      <c r="H14" s="197">
        <v>46.580624999999998</v>
      </c>
      <c r="I14" s="52">
        <v>66.008803710937499</v>
      </c>
      <c r="J14" s="42">
        <v>145.72541809082031</v>
      </c>
      <c r="K14" s="49">
        <v>1588.20325</v>
      </c>
      <c r="L14" s="50">
        <v>3445505.0240000002</v>
      </c>
      <c r="M14" s="250">
        <v>0</v>
      </c>
      <c r="N14" s="54">
        <v>0</v>
      </c>
      <c r="O14" s="42">
        <v>0</v>
      </c>
      <c r="P14" s="54">
        <v>0</v>
      </c>
      <c r="Q14" s="50">
        <v>0</v>
      </c>
      <c r="R14" s="52">
        <v>0</v>
      </c>
      <c r="S14" s="218">
        <v>23.703749999999999</v>
      </c>
      <c r="T14" s="52">
        <v>0</v>
      </c>
      <c r="U14" s="42">
        <v>0</v>
      </c>
      <c r="V14" s="54">
        <v>0</v>
      </c>
      <c r="W14" s="50">
        <v>1658968.32</v>
      </c>
      <c r="X14" s="35">
        <v>2.1596357822418213</v>
      </c>
      <c r="Y14" s="35">
        <v>0</v>
      </c>
      <c r="Z14" s="219">
        <v>379.79754638671875</v>
      </c>
      <c r="AA14" s="220">
        <v>37.423061370849609</v>
      </c>
      <c r="AB14" s="220">
        <v>21.378996093750001</v>
      </c>
      <c r="AC14" s="50">
        <v>1088153.344</v>
      </c>
      <c r="AD14" s="219">
        <v>0</v>
      </c>
      <c r="AE14" s="220">
        <v>0</v>
      </c>
      <c r="AF14" s="220">
        <v>0</v>
      </c>
      <c r="AG14" s="50">
        <v>1050642.8160000001</v>
      </c>
      <c r="AH14" s="221">
        <v>0</v>
      </c>
      <c r="AI14" s="222">
        <v>0</v>
      </c>
    </row>
    <row r="15" spans="1:35" ht="18.75" customHeight="1" x14ac:dyDescent="0.15">
      <c r="A15" s="33">
        <v>0.29166666666666702</v>
      </c>
      <c r="B15" s="250">
        <v>0</v>
      </c>
      <c r="C15" s="54">
        <v>0</v>
      </c>
      <c r="D15" s="42">
        <v>0</v>
      </c>
      <c r="E15" s="49">
        <v>0</v>
      </c>
      <c r="F15" s="50">
        <v>0</v>
      </c>
      <c r="G15" s="52">
        <v>0</v>
      </c>
      <c r="H15" s="197">
        <v>45.950625000000002</v>
      </c>
      <c r="I15" s="52">
        <v>65.813505859374999</v>
      </c>
      <c r="J15" s="42">
        <v>145.31523132324219</v>
      </c>
      <c r="K15" s="49">
        <v>1592.8127500000001</v>
      </c>
      <c r="L15" s="50">
        <v>3447095.04</v>
      </c>
      <c r="M15" s="250">
        <v>0</v>
      </c>
      <c r="N15" s="54">
        <v>0</v>
      </c>
      <c r="O15" s="42">
        <v>0</v>
      </c>
      <c r="P15" s="54">
        <v>0</v>
      </c>
      <c r="Q15" s="50">
        <v>0</v>
      </c>
      <c r="R15" s="52">
        <v>0</v>
      </c>
      <c r="S15" s="218">
        <v>24.018750000000001</v>
      </c>
      <c r="T15" s="52">
        <v>0</v>
      </c>
      <c r="U15" s="42">
        <v>0</v>
      </c>
      <c r="V15" s="54">
        <v>0</v>
      </c>
      <c r="W15" s="50">
        <v>1658968.32</v>
      </c>
      <c r="X15" s="35">
        <v>2.2524809837341309</v>
      </c>
      <c r="Y15" s="35">
        <v>0</v>
      </c>
      <c r="Z15" s="219">
        <v>378.773681640625</v>
      </c>
      <c r="AA15" s="220">
        <v>40.355915069580078</v>
      </c>
      <c r="AB15" s="220">
        <v>22.548437499999999</v>
      </c>
      <c r="AC15" s="50">
        <v>1088153.344</v>
      </c>
      <c r="AD15" s="219">
        <v>0</v>
      </c>
      <c r="AE15" s="220">
        <v>0</v>
      </c>
      <c r="AF15" s="220">
        <v>0</v>
      </c>
      <c r="AG15" s="50">
        <v>1050642.8160000001</v>
      </c>
      <c r="AH15" s="221">
        <v>0</v>
      </c>
      <c r="AI15" s="222">
        <v>0</v>
      </c>
    </row>
    <row r="16" spans="1:35" ht="18.75" customHeight="1" x14ac:dyDescent="0.15">
      <c r="A16" s="33">
        <v>0.33333333333333298</v>
      </c>
      <c r="B16" s="250">
        <v>0</v>
      </c>
      <c r="C16" s="54">
        <v>0</v>
      </c>
      <c r="D16" s="42">
        <v>0</v>
      </c>
      <c r="E16" s="49">
        <v>0</v>
      </c>
      <c r="F16" s="50">
        <v>0</v>
      </c>
      <c r="G16" s="52">
        <v>0</v>
      </c>
      <c r="H16" s="197">
        <v>45.99</v>
      </c>
      <c r="I16" s="52">
        <v>65.816044921875005</v>
      </c>
      <c r="J16" s="42">
        <v>146.16445922851563</v>
      </c>
      <c r="K16" s="49">
        <v>1596.3244999999999</v>
      </c>
      <c r="L16" s="50">
        <v>3448685.568</v>
      </c>
      <c r="M16" s="250">
        <v>0</v>
      </c>
      <c r="N16" s="54">
        <v>0</v>
      </c>
      <c r="O16" s="42">
        <v>0</v>
      </c>
      <c r="P16" s="54">
        <v>0</v>
      </c>
      <c r="Q16" s="50">
        <v>0</v>
      </c>
      <c r="R16" s="52">
        <v>0</v>
      </c>
      <c r="S16" s="218">
        <v>23.664375</v>
      </c>
      <c r="T16" s="52">
        <v>0</v>
      </c>
      <c r="U16" s="42">
        <v>0</v>
      </c>
      <c r="V16" s="54">
        <v>0</v>
      </c>
      <c r="W16" s="50">
        <v>1658968.32</v>
      </c>
      <c r="X16" s="35">
        <v>2.3468673229217529</v>
      </c>
      <c r="Y16" s="35">
        <v>0</v>
      </c>
      <c r="Z16" s="219">
        <v>377.97955322265625</v>
      </c>
      <c r="AA16" s="220">
        <v>42.015159606933594</v>
      </c>
      <c r="AB16" s="220">
        <v>23.932976562499999</v>
      </c>
      <c r="AC16" s="50">
        <v>1088153.344</v>
      </c>
      <c r="AD16" s="219">
        <v>0</v>
      </c>
      <c r="AE16" s="220">
        <v>0</v>
      </c>
      <c r="AF16" s="220">
        <v>0</v>
      </c>
      <c r="AG16" s="50">
        <v>1050642.8160000001</v>
      </c>
      <c r="AH16" s="221">
        <v>0</v>
      </c>
      <c r="AI16" s="222">
        <v>0</v>
      </c>
    </row>
    <row r="17" spans="1:35" ht="18.75" customHeight="1" x14ac:dyDescent="0.15">
      <c r="A17" s="33">
        <v>0.375</v>
      </c>
      <c r="B17" s="250">
        <v>0</v>
      </c>
      <c r="C17" s="54">
        <v>0</v>
      </c>
      <c r="D17" s="42">
        <v>0</v>
      </c>
      <c r="E17" s="49">
        <v>0</v>
      </c>
      <c r="F17" s="50">
        <v>0</v>
      </c>
      <c r="G17" s="52">
        <v>0</v>
      </c>
      <c r="H17" s="197">
        <v>47.171250000000001</v>
      </c>
      <c r="I17" s="52">
        <v>65.355859374999994</v>
      </c>
      <c r="J17" s="42">
        <v>231.63233947753906</v>
      </c>
      <c r="K17" s="49">
        <v>2509.5522500000002</v>
      </c>
      <c r="L17" s="50">
        <v>3450573.824</v>
      </c>
      <c r="M17" s="250">
        <v>0</v>
      </c>
      <c r="N17" s="54">
        <v>0</v>
      </c>
      <c r="O17" s="42">
        <v>0</v>
      </c>
      <c r="P17" s="54">
        <v>0</v>
      </c>
      <c r="Q17" s="50">
        <v>0</v>
      </c>
      <c r="R17" s="52">
        <v>0</v>
      </c>
      <c r="S17" s="218">
        <v>23.94</v>
      </c>
      <c r="T17" s="52">
        <v>0</v>
      </c>
      <c r="U17" s="42">
        <v>0</v>
      </c>
      <c r="V17" s="54">
        <v>0</v>
      </c>
      <c r="W17" s="50">
        <v>1658968.32</v>
      </c>
      <c r="X17" s="35">
        <v>2.2206552028656006</v>
      </c>
      <c r="Y17" s="35">
        <v>0</v>
      </c>
      <c r="Z17" s="219">
        <v>375.98388671875</v>
      </c>
      <c r="AA17" s="220">
        <v>40.178443908691406</v>
      </c>
      <c r="AB17" s="220">
        <v>21.59151953125</v>
      </c>
      <c r="AC17" s="50">
        <v>1088153.344</v>
      </c>
      <c r="AD17" s="219">
        <v>0</v>
      </c>
      <c r="AE17" s="220">
        <v>0</v>
      </c>
      <c r="AF17" s="220">
        <v>0</v>
      </c>
      <c r="AG17" s="50">
        <v>1050642.8160000001</v>
      </c>
      <c r="AH17" s="221">
        <v>0</v>
      </c>
      <c r="AI17" s="222">
        <v>0</v>
      </c>
    </row>
    <row r="18" spans="1:35" ht="18.75" customHeight="1" x14ac:dyDescent="0.15">
      <c r="A18" s="33">
        <v>0.41666666666666702</v>
      </c>
      <c r="B18" s="250">
        <v>0</v>
      </c>
      <c r="C18" s="54">
        <v>0</v>
      </c>
      <c r="D18" s="42">
        <v>0</v>
      </c>
      <c r="E18" s="49">
        <v>0</v>
      </c>
      <c r="F18" s="50">
        <v>0</v>
      </c>
      <c r="G18" s="52">
        <v>0</v>
      </c>
      <c r="H18" s="197">
        <v>48.313124999999999</v>
      </c>
      <c r="I18" s="52">
        <v>65.445444335937495</v>
      </c>
      <c r="J18" s="42">
        <v>228.59077453613281</v>
      </c>
      <c r="K18" s="49">
        <v>2497.7872499999999</v>
      </c>
      <c r="L18" s="50">
        <v>3453080.5759999999</v>
      </c>
      <c r="M18" s="250">
        <v>0</v>
      </c>
      <c r="N18" s="54">
        <v>0</v>
      </c>
      <c r="O18" s="42">
        <v>0</v>
      </c>
      <c r="P18" s="54">
        <v>0</v>
      </c>
      <c r="Q18" s="50">
        <v>0</v>
      </c>
      <c r="R18" s="52">
        <v>0</v>
      </c>
      <c r="S18" s="218">
        <v>23.782499999999999</v>
      </c>
      <c r="T18" s="52">
        <v>0</v>
      </c>
      <c r="U18" s="42">
        <v>0</v>
      </c>
      <c r="V18" s="54">
        <v>0</v>
      </c>
      <c r="W18" s="50">
        <v>1658968.32</v>
      </c>
      <c r="X18" s="35">
        <v>2.1718652248382568</v>
      </c>
      <c r="Y18" s="35">
        <v>0</v>
      </c>
      <c r="Z18" s="219">
        <v>377.41595458984375</v>
      </c>
      <c r="AA18" s="220">
        <v>38.116291046142578</v>
      </c>
      <c r="AB18" s="220">
        <v>21.102544921875001</v>
      </c>
      <c r="AC18" s="50">
        <v>1088153.344</v>
      </c>
      <c r="AD18" s="219">
        <v>0</v>
      </c>
      <c r="AE18" s="220">
        <v>0</v>
      </c>
      <c r="AF18" s="220">
        <v>0</v>
      </c>
      <c r="AG18" s="50">
        <v>1050642.8160000001</v>
      </c>
      <c r="AH18" s="221">
        <v>0</v>
      </c>
      <c r="AI18" s="222">
        <v>0</v>
      </c>
    </row>
    <row r="19" spans="1:35" ht="18.75" customHeight="1" x14ac:dyDescent="0.15">
      <c r="A19" s="33">
        <v>0.45833333333333298</v>
      </c>
      <c r="B19" s="250">
        <v>0</v>
      </c>
      <c r="C19" s="54">
        <v>0</v>
      </c>
      <c r="D19" s="42">
        <v>0</v>
      </c>
      <c r="E19" s="49">
        <v>0</v>
      </c>
      <c r="F19" s="50">
        <v>0</v>
      </c>
      <c r="G19" s="52">
        <v>0</v>
      </c>
      <c r="H19" s="197">
        <v>48.943125000000002</v>
      </c>
      <c r="I19" s="52">
        <v>65.958730468750005</v>
      </c>
      <c r="J19" s="42">
        <v>227.60569763183594</v>
      </c>
      <c r="K19" s="49">
        <v>2494.38175</v>
      </c>
      <c r="L19" s="50">
        <v>3455575.04</v>
      </c>
      <c r="M19" s="250">
        <v>0</v>
      </c>
      <c r="N19" s="54">
        <v>0</v>
      </c>
      <c r="O19" s="42">
        <v>0</v>
      </c>
      <c r="P19" s="54">
        <v>0</v>
      </c>
      <c r="Q19" s="50">
        <v>0</v>
      </c>
      <c r="R19" s="52">
        <v>0</v>
      </c>
      <c r="S19" s="218">
        <v>23.94</v>
      </c>
      <c r="T19" s="52">
        <v>0</v>
      </c>
      <c r="U19" s="42">
        <v>0</v>
      </c>
      <c r="V19" s="54">
        <v>0</v>
      </c>
      <c r="W19" s="50">
        <v>1658968.32</v>
      </c>
      <c r="X19" s="35">
        <v>2.1716737747192383</v>
      </c>
      <c r="Y19" s="35">
        <v>0</v>
      </c>
      <c r="Z19" s="219">
        <v>380.1578369140625</v>
      </c>
      <c r="AA19" s="220">
        <v>37.9100341796875</v>
      </c>
      <c r="AB19" s="220">
        <v>18.349742187499999</v>
      </c>
      <c r="AC19" s="50">
        <v>1088153.344</v>
      </c>
      <c r="AD19" s="219">
        <v>0</v>
      </c>
      <c r="AE19" s="220">
        <v>0</v>
      </c>
      <c r="AF19" s="220">
        <v>0</v>
      </c>
      <c r="AG19" s="50">
        <v>1050642.8160000001</v>
      </c>
      <c r="AH19" s="221">
        <v>0</v>
      </c>
      <c r="AI19" s="222">
        <v>0</v>
      </c>
    </row>
    <row r="20" spans="1:35" ht="18.75" customHeight="1" x14ac:dyDescent="0.15">
      <c r="A20" s="33">
        <v>0.5</v>
      </c>
      <c r="B20" s="250">
        <v>0</v>
      </c>
      <c r="C20" s="54">
        <v>0</v>
      </c>
      <c r="D20" s="42">
        <v>0</v>
      </c>
      <c r="E20" s="49">
        <v>0</v>
      </c>
      <c r="F20" s="50">
        <v>0</v>
      </c>
      <c r="G20" s="52">
        <v>0</v>
      </c>
      <c r="H20" s="197">
        <v>50.085000000000001</v>
      </c>
      <c r="I20" s="52">
        <v>66.300078124999999</v>
      </c>
      <c r="J20" s="42">
        <v>202.27993774414063</v>
      </c>
      <c r="K20" s="49">
        <v>2246.6179999999999</v>
      </c>
      <c r="L20" s="50">
        <v>3458108.9279999998</v>
      </c>
      <c r="M20" s="250">
        <v>0</v>
      </c>
      <c r="N20" s="54">
        <v>0</v>
      </c>
      <c r="O20" s="42">
        <v>0</v>
      </c>
      <c r="P20" s="54">
        <v>0</v>
      </c>
      <c r="Q20" s="50">
        <v>0</v>
      </c>
      <c r="R20" s="52">
        <v>0</v>
      </c>
      <c r="S20" s="218">
        <v>23.861250000000002</v>
      </c>
      <c r="T20" s="52">
        <v>0</v>
      </c>
      <c r="U20" s="42">
        <v>0</v>
      </c>
      <c r="V20" s="54">
        <v>0</v>
      </c>
      <c r="W20" s="50">
        <v>1658968.32</v>
      </c>
      <c r="X20" s="35">
        <v>2.1853301525115967</v>
      </c>
      <c r="Y20" s="35">
        <v>0</v>
      </c>
      <c r="Z20" s="219">
        <v>381.957763671875</v>
      </c>
      <c r="AA20" s="220">
        <v>37.849643707275391</v>
      </c>
      <c r="AB20" s="220">
        <v>21.514412109375002</v>
      </c>
      <c r="AC20" s="50">
        <v>1088153.344</v>
      </c>
      <c r="AD20" s="219">
        <v>0</v>
      </c>
      <c r="AE20" s="220">
        <v>0</v>
      </c>
      <c r="AF20" s="220">
        <v>0</v>
      </c>
      <c r="AG20" s="50">
        <v>1050642.8160000001</v>
      </c>
      <c r="AH20" s="221">
        <v>0</v>
      </c>
      <c r="AI20" s="222">
        <v>0</v>
      </c>
    </row>
    <row r="21" spans="1:35" ht="18.75" customHeight="1" x14ac:dyDescent="0.15">
      <c r="A21" s="33">
        <v>0.54166666666666696</v>
      </c>
      <c r="B21" s="250">
        <v>0</v>
      </c>
      <c r="C21" s="54">
        <v>0</v>
      </c>
      <c r="D21" s="42">
        <v>0</v>
      </c>
      <c r="E21" s="49">
        <v>0</v>
      </c>
      <c r="F21" s="50">
        <v>0</v>
      </c>
      <c r="G21" s="52">
        <v>0</v>
      </c>
      <c r="H21" s="197">
        <v>49.888125000000002</v>
      </c>
      <c r="I21" s="52">
        <v>66.062470703125001</v>
      </c>
      <c r="J21" s="42">
        <v>202.97067260742188</v>
      </c>
      <c r="K21" s="49">
        <v>2243.0639999999999</v>
      </c>
      <c r="L21" s="50">
        <v>3460354.8160000001</v>
      </c>
      <c r="M21" s="250">
        <v>0</v>
      </c>
      <c r="N21" s="54">
        <v>0</v>
      </c>
      <c r="O21" s="42">
        <v>0</v>
      </c>
      <c r="P21" s="54">
        <v>0</v>
      </c>
      <c r="Q21" s="50">
        <v>0</v>
      </c>
      <c r="R21" s="52">
        <v>0</v>
      </c>
      <c r="S21" s="218">
        <v>23.743124999999999</v>
      </c>
      <c r="T21" s="52">
        <v>0</v>
      </c>
      <c r="U21" s="42">
        <v>0</v>
      </c>
      <c r="V21" s="54">
        <v>0</v>
      </c>
      <c r="W21" s="50">
        <v>1658968.32</v>
      </c>
      <c r="X21" s="35">
        <v>2.1414077281951904</v>
      </c>
      <c r="Y21" s="35">
        <v>0</v>
      </c>
      <c r="Z21" s="219">
        <v>380.23065185546875</v>
      </c>
      <c r="AA21" s="220">
        <v>36.349319458007813</v>
      </c>
      <c r="AB21" s="220">
        <v>17.881509765625001</v>
      </c>
      <c r="AC21" s="50">
        <v>1088153.344</v>
      </c>
      <c r="AD21" s="219">
        <v>0</v>
      </c>
      <c r="AE21" s="220">
        <v>0</v>
      </c>
      <c r="AF21" s="220">
        <v>0</v>
      </c>
      <c r="AG21" s="50">
        <v>1050642.8160000001</v>
      </c>
      <c r="AH21" s="221">
        <v>0</v>
      </c>
      <c r="AI21" s="222">
        <v>0</v>
      </c>
    </row>
    <row r="22" spans="1:35" ht="18.75" customHeight="1" x14ac:dyDescent="0.15">
      <c r="A22" s="33">
        <v>0.58333333333333304</v>
      </c>
      <c r="B22" s="250">
        <v>0</v>
      </c>
      <c r="C22" s="54">
        <v>0</v>
      </c>
      <c r="D22" s="42">
        <v>0</v>
      </c>
      <c r="E22" s="49">
        <v>0</v>
      </c>
      <c r="F22" s="50">
        <v>0</v>
      </c>
      <c r="G22" s="52">
        <v>0</v>
      </c>
      <c r="H22" s="197">
        <v>51.541874999999997</v>
      </c>
      <c r="I22" s="52">
        <v>65.543437499999996</v>
      </c>
      <c r="J22" s="42">
        <v>289.560791015625</v>
      </c>
      <c r="K22" s="49">
        <v>3156.299</v>
      </c>
      <c r="L22" s="50">
        <v>3462807.8080000002</v>
      </c>
      <c r="M22" s="250">
        <v>0</v>
      </c>
      <c r="N22" s="54">
        <v>0</v>
      </c>
      <c r="O22" s="42">
        <v>0</v>
      </c>
      <c r="P22" s="54">
        <v>0</v>
      </c>
      <c r="Q22" s="50">
        <v>0</v>
      </c>
      <c r="R22" s="52">
        <v>0</v>
      </c>
      <c r="S22" s="218">
        <v>23.743124999999999</v>
      </c>
      <c r="T22" s="52">
        <v>0</v>
      </c>
      <c r="U22" s="42">
        <v>0</v>
      </c>
      <c r="V22" s="54">
        <v>0</v>
      </c>
      <c r="W22" s="50">
        <v>1658968.32</v>
      </c>
      <c r="X22" s="35">
        <v>2.1636929512023926</v>
      </c>
      <c r="Y22" s="35">
        <v>0</v>
      </c>
      <c r="Z22" s="219">
        <v>377.02142333984375</v>
      </c>
      <c r="AA22" s="220">
        <v>37.737327575683594</v>
      </c>
      <c r="AB22" s="220">
        <v>21.228451171875001</v>
      </c>
      <c r="AC22" s="50">
        <v>1088153.344</v>
      </c>
      <c r="AD22" s="219">
        <v>0</v>
      </c>
      <c r="AE22" s="220">
        <v>0</v>
      </c>
      <c r="AF22" s="220">
        <v>0</v>
      </c>
      <c r="AG22" s="50">
        <v>1050642.8160000001</v>
      </c>
      <c r="AH22" s="221">
        <v>0</v>
      </c>
      <c r="AI22" s="222">
        <v>0</v>
      </c>
    </row>
    <row r="23" spans="1:35" ht="18.75" customHeight="1" x14ac:dyDescent="0.15">
      <c r="A23" s="33">
        <v>0.625</v>
      </c>
      <c r="B23" s="250">
        <v>0</v>
      </c>
      <c r="C23" s="54">
        <v>0</v>
      </c>
      <c r="D23" s="42">
        <v>0</v>
      </c>
      <c r="E23" s="49">
        <v>0</v>
      </c>
      <c r="F23" s="50">
        <v>0</v>
      </c>
      <c r="G23" s="52">
        <v>0</v>
      </c>
      <c r="H23" s="197">
        <v>53.431874999999998</v>
      </c>
      <c r="I23" s="52">
        <v>65.663227539062504</v>
      </c>
      <c r="J23" s="42">
        <v>232.48194885253906</v>
      </c>
      <c r="K23" s="49">
        <v>2511.8595</v>
      </c>
      <c r="L23" s="50">
        <v>3465897.7280000001</v>
      </c>
      <c r="M23" s="250">
        <v>0</v>
      </c>
      <c r="N23" s="54">
        <v>0</v>
      </c>
      <c r="O23" s="42">
        <v>0</v>
      </c>
      <c r="P23" s="54">
        <v>0</v>
      </c>
      <c r="Q23" s="50">
        <v>0</v>
      </c>
      <c r="R23" s="52">
        <v>0</v>
      </c>
      <c r="S23" s="218">
        <v>23.703749999999999</v>
      </c>
      <c r="T23" s="52">
        <v>0</v>
      </c>
      <c r="U23" s="42">
        <v>0</v>
      </c>
      <c r="V23" s="54">
        <v>0</v>
      </c>
      <c r="W23" s="50">
        <v>1658968.32</v>
      </c>
      <c r="X23" s="35">
        <v>2.6877117156982422</v>
      </c>
      <c r="Y23" s="35">
        <v>0</v>
      </c>
      <c r="Z23" s="219">
        <v>376.828125</v>
      </c>
      <c r="AA23" s="220">
        <v>54.581050872802734</v>
      </c>
      <c r="AB23" s="220">
        <v>28.740916015625</v>
      </c>
      <c r="AC23" s="50">
        <v>1088153.344</v>
      </c>
      <c r="AD23" s="219">
        <v>0</v>
      </c>
      <c r="AE23" s="220">
        <v>0</v>
      </c>
      <c r="AF23" s="220">
        <v>0</v>
      </c>
      <c r="AG23" s="50">
        <v>1050642.8160000001</v>
      </c>
      <c r="AH23" s="221">
        <v>0</v>
      </c>
      <c r="AI23" s="222">
        <v>0</v>
      </c>
    </row>
    <row r="24" spans="1:35" ht="18.75" customHeight="1" x14ac:dyDescent="0.15">
      <c r="A24" s="33">
        <v>0.66666666666666696</v>
      </c>
      <c r="B24" s="250">
        <v>0</v>
      </c>
      <c r="C24" s="54">
        <v>0</v>
      </c>
      <c r="D24" s="42">
        <v>0</v>
      </c>
      <c r="E24" s="49">
        <v>0</v>
      </c>
      <c r="F24" s="50">
        <v>0</v>
      </c>
      <c r="G24" s="52">
        <v>0</v>
      </c>
      <c r="H24" s="197">
        <v>49.179375</v>
      </c>
      <c r="I24" s="52">
        <v>66.037060546874997</v>
      </c>
      <c r="J24" s="42">
        <v>145.59922790527344</v>
      </c>
      <c r="K24" s="49">
        <v>1601.0598749999999</v>
      </c>
      <c r="L24" s="50">
        <v>3467709.696</v>
      </c>
      <c r="M24" s="250">
        <v>0</v>
      </c>
      <c r="N24" s="54">
        <v>0</v>
      </c>
      <c r="O24" s="42">
        <v>0</v>
      </c>
      <c r="P24" s="54">
        <v>0</v>
      </c>
      <c r="Q24" s="50">
        <v>0</v>
      </c>
      <c r="R24" s="52">
        <v>0</v>
      </c>
      <c r="S24" s="218">
        <v>24.17625</v>
      </c>
      <c r="T24" s="52">
        <v>0</v>
      </c>
      <c r="U24" s="42">
        <v>0</v>
      </c>
      <c r="V24" s="54">
        <v>0</v>
      </c>
      <c r="W24" s="50">
        <v>1658968.32</v>
      </c>
      <c r="X24" s="35">
        <v>2.2061111927032471</v>
      </c>
      <c r="Y24" s="35">
        <v>0</v>
      </c>
      <c r="Z24" s="219">
        <v>380.15576171875</v>
      </c>
      <c r="AA24" s="220">
        <v>38.436344146728516</v>
      </c>
      <c r="AB24" s="220">
        <v>18.667767578125002</v>
      </c>
      <c r="AC24" s="50">
        <v>1088153.344</v>
      </c>
      <c r="AD24" s="219">
        <v>0</v>
      </c>
      <c r="AE24" s="220">
        <v>0</v>
      </c>
      <c r="AF24" s="220">
        <v>0</v>
      </c>
      <c r="AG24" s="50">
        <v>1050642.8160000001</v>
      </c>
      <c r="AH24" s="221">
        <v>0</v>
      </c>
      <c r="AI24" s="222">
        <v>0</v>
      </c>
    </row>
    <row r="25" spans="1:35" ht="18.75" customHeight="1" x14ac:dyDescent="0.15">
      <c r="A25" s="33">
        <v>0.70833333333333304</v>
      </c>
      <c r="B25" s="250">
        <v>0</v>
      </c>
      <c r="C25" s="54">
        <v>0</v>
      </c>
      <c r="D25" s="42">
        <v>0</v>
      </c>
      <c r="E25" s="49">
        <v>0</v>
      </c>
      <c r="F25" s="50">
        <v>0</v>
      </c>
      <c r="G25" s="52">
        <v>0</v>
      </c>
      <c r="H25" s="197">
        <v>50.321249999999999</v>
      </c>
      <c r="I25" s="52">
        <v>65.735546874999997</v>
      </c>
      <c r="J25" s="42">
        <v>231.85322570800781</v>
      </c>
      <c r="K25" s="49">
        <v>2523.5635000000002</v>
      </c>
      <c r="L25" s="50">
        <v>3470148.8640000001</v>
      </c>
      <c r="M25" s="250">
        <v>0</v>
      </c>
      <c r="N25" s="54">
        <v>0</v>
      </c>
      <c r="O25" s="42">
        <v>0</v>
      </c>
      <c r="P25" s="54">
        <v>0</v>
      </c>
      <c r="Q25" s="50">
        <v>0</v>
      </c>
      <c r="R25" s="52">
        <v>0</v>
      </c>
      <c r="S25" s="218">
        <v>24.215624999999999</v>
      </c>
      <c r="T25" s="52">
        <v>0</v>
      </c>
      <c r="U25" s="42">
        <v>0</v>
      </c>
      <c r="V25" s="54">
        <v>0</v>
      </c>
      <c r="W25" s="50">
        <v>1658968.32</v>
      </c>
      <c r="X25" s="35">
        <v>4.3843197822570801</v>
      </c>
      <c r="Y25" s="35">
        <v>0</v>
      </c>
      <c r="Z25" s="219">
        <v>377.845947265625</v>
      </c>
      <c r="AA25" s="220">
        <v>84.483161926269531</v>
      </c>
      <c r="AB25" s="220">
        <v>48.7638125</v>
      </c>
      <c r="AC25" s="50">
        <v>1088153.344</v>
      </c>
      <c r="AD25" s="219">
        <v>0</v>
      </c>
      <c r="AE25" s="220">
        <v>0</v>
      </c>
      <c r="AF25" s="220">
        <v>0</v>
      </c>
      <c r="AG25" s="50">
        <v>1050642.8160000001</v>
      </c>
      <c r="AH25" s="221">
        <v>0</v>
      </c>
      <c r="AI25" s="222">
        <v>0</v>
      </c>
    </row>
    <row r="26" spans="1:35" ht="18.75" customHeight="1" x14ac:dyDescent="0.15">
      <c r="A26" s="33">
        <v>0.75</v>
      </c>
      <c r="B26" s="250">
        <v>0</v>
      </c>
      <c r="C26" s="54">
        <v>0</v>
      </c>
      <c r="D26" s="42">
        <v>0</v>
      </c>
      <c r="E26" s="49">
        <v>0</v>
      </c>
      <c r="F26" s="50">
        <v>0</v>
      </c>
      <c r="G26" s="52">
        <v>0</v>
      </c>
      <c r="H26" s="197">
        <v>50.793750000000003</v>
      </c>
      <c r="I26" s="52">
        <v>65.377900390625001</v>
      </c>
      <c r="J26" s="42">
        <v>230.6396484375</v>
      </c>
      <c r="K26" s="49">
        <v>2488.01775</v>
      </c>
      <c r="L26" s="50">
        <v>3472650.7519999999</v>
      </c>
      <c r="M26" s="250">
        <v>0</v>
      </c>
      <c r="N26" s="54">
        <v>0</v>
      </c>
      <c r="O26" s="42">
        <v>0</v>
      </c>
      <c r="P26" s="54">
        <v>0</v>
      </c>
      <c r="Q26" s="50">
        <v>0</v>
      </c>
      <c r="R26" s="52">
        <v>0</v>
      </c>
      <c r="S26" s="218">
        <v>24.018750000000001</v>
      </c>
      <c r="T26" s="52">
        <v>0</v>
      </c>
      <c r="U26" s="42">
        <v>0</v>
      </c>
      <c r="V26" s="54">
        <v>0</v>
      </c>
      <c r="W26" s="50">
        <v>1658968.32</v>
      </c>
      <c r="X26" s="35">
        <v>2.3193624019622803</v>
      </c>
      <c r="Y26" s="35">
        <v>0</v>
      </c>
      <c r="Z26" s="219">
        <v>375.78765869140625</v>
      </c>
      <c r="AA26" s="220">
        <v>42.118942260742188</v>
      </c>
      <c r="AB26" s="220">
        <v>19.251865234375</v>
      </c>
      <c r="AC26" s="50">
        <v>1088153.344</v>
      </c>
      <c r="AD26" s="219">
        <v>0</v>
      </c>
      <c r="AE26" s="220">
        <v>0</v>
      </c>
      <c r="AF26" s="220">
        <v>0</v>
      </c>
      <c r="AG26" s="50">
        <v>1050642.8160000001</v>
      </c>
      <c r="AH26" s="221">
        <v>0</v>
      </c>
      <c r="AI26" s="222">
        <v>0</v>
      </c>
    </row>
    <row r="27" spans="1:35" ht="18.75" customHeight="1" x14ac:dyDescent="0.15">
      <c r="A27" s="33">
        <v>0.79166666666666696</v>
      </c>
      <c r="B27" s="250">
        <v>0</v>
      </c>
      <c r="C27" s="54">
        <v>0</v>
      </c>
      <c r="D27" s="42">
        <v>0</v>
      </c>
      <c r="E27" s="49">
        <v>0</v>
      </c>
      <c r="F27" s="50">
        <v>0</v>
      </c>
      <c r="G27" s="52">
        <v>0</v>
      </c>
      <c r="H27" s="197">
        <v>49.888125000000002</v>
      </c>
      <c r="I27" s="52">
        <v>65.876083984375001</v>
      </c>
      <c r="J27" s="42">
        <v>145.56927490234375</v>
      </c>
      <c r="K27" s="49">
        <v>1593.0932499999999</v>
      </c>
      <c r="L27" s="50">
        <v>3474967.8080000002</v>
      </c>
      <c r="M27" s="250">
        <v>0</v>
      </c>
      <c r="N27" s="54">
        <v>0</v>
      </c>
      <c r="O27" s="42">
        <v>0</v>
      </c>
      <c r="P27" s="54">
        <v>0</v>
      </c>
      <c r="Q27" s="50">
        <v>0</v>
      </c>
      <c r="R27" s="52">
        <v>0</v>
      </c>
      <c r="S27" s="218">
        <v>23.703749999999999</v>
      </c>
      <c r="T27" s="52">
        <v>0</v>
      </c>
      <c r="U27" s="42">
        <v>0</v>
      </c>
      <c r="V27" s="54">
        <v>0</v>
      </c>
      <c r="W27" s="50">
        <v>1658968.32</v>
      </c>
      <c r="X27" s="35">
        <v>2.0937228202819824</v>
      </c>
      <c r="Y27" s="35">
        <v>0</v>
      </c>
      <c r="Z27" s="219">
        <v>378.74017333984375</v>
      </c>
      <c r="AA27" s="220">
        <v>35.737865447998047</v>
      </c>
      <c r="AB27" s="220">
        <v>17.691570312500001</v>
      </c>
      <c r="AC27" s="50">
        <v>1088153.344</v>
      </c>
      <c r="AD27" s="219">
        <v>0</v>
      </c>
      <c r="AE27" s="220">
        <v>0</v>
      </c>
      <c r="AF27" s="220">
        <v>0</v>
      </c>
      <c r="AG27" s="50">
        <v>1050642.8160000001</v>
      </c>
      <c r="AH27" s="221">
        <v>0</v>
      </c>
      <c r="AI27" s="222">
        <v>0</v>
      </c>
    </row>
    <row r="28" spans="1:35" ht="18.75" customHeight="1" x14ac:dyDescent="0.15">
      <c r="A28" s="33">
        <v>0.83333333333333304</v>
      </c>
      <c r="B28" s="250">
        <v>0</v>
      </c>
      <c r="C28" s="54">
        <v>0</v>
      </c>
      <c r="D28" s="42">
        <v>0</v>
      </c>
      <c r="E28" s="49">
        <v>0</v>
      </c>
      <c r="F28" s="50">
        <v>0</v>
      </c>
      <c r="G28" s="52">
        <v>0</v>
      </c>
      <c r="H28" s="197">
        <v>48.470624999999998</v>
      </c>
      <c r="I28" s="52">
        <v>65.991269531249998</v>
      </c>
      <c r="J28" s="42">
        <v>145.5721435546875</v>
      </c>
      <c r="K28" s="49">
        <v>1595.2293749999999</v>
      </c>
      <c r="L28" s="50">
        <v>3476563.7119999998</v>
      </c>
      <c r="M28" s="250">
        <v>0</v>
      </c>
      <c r="N28" s="54">
        <v>0</v>
      </c>
      <c r="O28" s="42">
        <v>0</v>
      </c>
      <c r="P28" s="54">
        <v>0</v>
      </c>
      <c r="Q28" s="50">
        <v>0</v>
      </c>
      <c r="R28" s="52">
        <v>0</v>
      </c>
      <c r="S28" s="218">
        <v>23.703749999999999</v>
      </c>
      <c r="T28" s="52">
        <v>0</v>
      </c>
      <c r="U28" s="42">
        <v>0</v>
      </c>
      <c r="V28" s="54">
        <v>0</v>
      </c>
      <c r="W28" s="50">
        <v>1658968.32</v>
      </c>
      <c r="X28" s="35">
        <v>2.1359753608703613</v>
      </c>
      <c r="Y28" s="35">
        <v>0</v>
      </c>
      <c r="Z28" s="219">
        <v>379.99822998046875</v>
      </c>
      <c r="AA28" s="220">
        <v>36.360984802246094</v>
      </c>
      <c r="AB28" s="220">
        <v>20.964394531250001</v>
      </c>
      <c r="AC28" s="50">
        <v>1088153.344</v>
      </c>
      <c r="AD28" s="219">
        <v>0</v>
      </c>
      <c r="AE28" s="220">
        <v>0</v>
      </c>
      <c r="AF28" s="220">
        <v>0</v>
      </c>
      <c r="AG28" s="50">
        <v>1050642.8160000001</v>
      </c>
      <c r="AH28" s="221">
        <v>0</v>
      </c>
      <c r="AI28" s="222">
        <v>0</v>
      </c>
    </row>
    <row r="29" spans="1:35" ht="18.75" customHeight="1" x14ac:dyDescent="0.15">
      <c r="A29" s="33">
        <v>0.875</v>
      </c>
      <c r="B29" s="250">
        <v>0</v>
      </c>
      <c r="C29" s="54">
        <v>0</v>
      </c>
      <c r="D29" s="42">
        <v>0</v>
      </c>
      <c r="E29" s="49">
        <v>0</v>
      </c>
      <c r="F29" s="50">
        <v>0</v>
      </c>
      <c r="G29" s="52">
        <v>0</v>
      </c>
      <c r="H29" s="197">
        <v>47.958750000000002</v>
      </c>
      <c r="I29" s="52">
        <v>66.293085937499995</v>
      </c>
      <c r="J29" s="42">
        <v>144.86363220214844</v>
      </c>
      <c r="K29" s="49">
        <v>1600.3857499999999</v>
      </c>
      <c r="L29" s="50">
        <v>3478164.2239999999</v>
      </c>
      <c r="M29" s="250">
        <v>0</v>
      </c>
      <c r="N29" s="54">
        <v>0</v>
      </c>
      <c r="O29" s="42">
        <v>0</v>
      </c>
      <c r="P29" s="54">
        <v>0</v>
      </c>
      <c r="Q29" s="50">
        <v>0</v>
      </c>
      <c r="R29" s="52">
        <v>0</v>
      </c>
      <c r="S29" s="218">
        <v>23.585625</v>
      </c>
      <c r="T29" s="52">
        <v>0</v>
      </c>
      <c r="U29" s="42">
        <v>0</v>
      </c>
      <c r="V29" s="54">
        <v>0</v>
      </c>
      <c r="W29" s="50">
        <v>1658968.32</v>
      </c>
      <c r="X29" s="35">
        <v>2.1084644794464111</v>
      </c>
      <c r="Y29" s="35">
        <v>0</v>
      </c>
      <c r="Z29" s="219">
        <v>381.67889404296875</v>
      </c>
      <c r="AA29" s="220">
        <v>35.523353576660156</v>
      </c>
      <c r="AB29" s="220">
        <v>20.428640625</v>
      </c>
      <c r="AC29" s="50">
        <v>1088153.344</v>
      </c>
      <c r="AD29" s="219">
        <v>0</v>
      </c>
      <c r="AE29" s="220">
        <v>0</v>
      </c>
      <c r="AF29" s="220">
        <v>0</v>
      </c>
      <c r="AG29" s="50">
        <v>1050642.8160000001</v>
      </c>
      <c r="AH29" s="221">
        <v>0</v>
      </c>
      <c r="AI29" s="222">
        <v>0</v>
      </c>
    </row>
    <row r="30" spans="1:35" ht="18.75" customHeight="1" x14ac:dyDescent="0.15">
      <c r="A30" s="33">
        <v>0.91666666666666696</v>
      </c>
      <c r="B30" s="250">
        <v>0</v>
      </c>
      <c r="C30" s="54">
        <v>0</v>
      </c>
      <c r="D30" s="42">
        <v>0</v>
      </c>
      <c r="E30" s="49">
        <v>0</v>
      </c>
      <c r="F30" s="50">
        <v>0</v>
      </c>
      <c r="G30" s="52">
        <v>0</v>
      </c>
      <c r="H30" s="197">
        <v>49.179375</v>
      </c>
      <c r="I30" s="52">
        <v>65.854282226562503</v>
      </c>
      <c r="J30" s="42">
        <v>233.44444274902344</v>
      </c>
      <c r="K30" s="49">
        <v>2533.6387500000001</v>
      </c>
      <c r="L30" s="50">
        <v>3480501.2480000001</v>
      </c>
      <c r="M30" s="250">
        <v>0</v>
      </c>
      <c r="N30" s="54">
        <v>0</v>
      </c>
      <c r="O30" s="42">
        <v>0</v>
      </c>
      <c r="P30" s="54">
        <v>0</v>
      </c>
      <c r="Q30" s="50">
        <v>0</v>
      </c>
      <c r="R30" s="52">
        <v>0</v>
      </c>
      <c r="S30" s="218">
        <v>24.0975</v>
      </c>
      <c r="T30" s="52">
        <v>0</v>
      </c>
      <c r="U30" s="42">
        <v>0</v>
      </c>
      <c r="V30" s="54">
        <v>0</v>
      </c>
      <c r="W30" s="50">
        <v>1658968.32</v>
      </c>
      <c r="X30" s="35">
        <v>2.2340483665466309</v>
      </c>
      <c r="Y30" s="35">
        <v>0</v>
      </c>
      <c r="Z30" s="219">
        <v>378.78985595703125</v>
      </c>
      <c r="AA30" s="220">
        <v>39.264858245849609</v>
      </c>
      <c r="AB30" s="220">
        <v>19.987175781249999</v>
      </c>
      <c r="AC30" s="50">
        <v>1088153.344</v>
      </c>
      <c r="AD30" s="219">
        <v>0</v>
      </c>
      <c r="AE30" s="220">
        <v>0</v>
      </c>
      <c r="AF30" s="220">
        <v>0</v>
      </c>
      <c r="AG30" s="50">
        <v>1050642.8160000001</v>
      </c>
      <c r="AH30" s="221">
        <v>0</v>
      </c>
      <c r="AI30" s="222">
        <v>0</v>
      </c>
    </row>
    <row r="31" spans="1:35" ht="18.75" customHeight="1" x14ac:dyDescent="0.15">
      <c r="A31" s="33">
        <v>0.95833333333333304</v>
      </c>
      <c r="B31" s="250">
        <v>0</v>
      </c>
      <c r="C31" s="54">
        <v>0</v>
      </c>
      <c r="D31" s="42">
        <v>0</v>
      </c>
      <c r="E31" s="49">
        <v>0</v>
      </c>
      <c r="F31" s="50">
        <v>0</v>
      </c>
      <c r="G31" s="52">
        <v>0</v>
      </c>
      <c r="H31" s="197">
        <v>47.407499999999999</v>
      </c>
      <c r="I31" s="52">
        <v>65.859326171874997</v>
      </c>
      <c r="J31" s="42">
        <v>146.98204040527344</v>
      </c>
      <c r="K31" s="49">
        <v>1597.8995</v>
      </c>
      <c r="L31" s="50">
        <v>3482237.696</v>
      </c>
      <c r="M31" s="250">
        <v>0</v>
      </c>
      <c r="N31" s="54">
        <v>0</v>
      </c>
      <c r="O31" s="42">
        <v>0</v>
      </c>
      <c r="P31" s="54">
        <v>0</v>
      </c>
      <c r="Q31" s="50">
        <v>0</v>
      </c>
      <c r="R31" s="52">
        <v>0</v>
      </c>
      <c r="S31" s="218">
        <v>23.94</v>
      </c>
      <c r="T31" s="52">
        <v>0</v>
      </c>
      <c r="U31" s="42">
        <v>0</v>
      </c>
      <c r="V31" s="54">
        <v>0</v>
      </c>
      <c r="W31" s="50">
        <v>1658968.32</v>
      </c>
      <c r="X31" s="35">
        <v>2.1884815692901611</v>
      </c>
      <c r="Y31" s="35">
        <v>0</v>
      </c>
      <c r="Z31" s="219">
        <v>378.89483642578125</v>
      </c>
      <c r="AA31" s="220">
        <v>38.236488342285156</v>
      </c>
      <c r="AB31" s="220">
        <v>18.8374375</v>
      </c>
      <c r="AC31" s="50">
        <v>1088153.344</v>
      </c>
      <c r="AD31" s="219">
        <v>0</v>
      </c>
      <c r="AE31" s="220">
        <v>0</v>
      </c>
      <c r="AF31" s="220">
        <v>0</v>
      </c>
      <c r="AG31" s="50">
        <v>1050642.8160000001</v>
      </c>
      <c r="AH31" s="221">
        <v>0</v>
      </c>
      <c r="AI31" s="222">
        <v>0</v>
      </c>
    </row>
    <row r="32" spans="1:35" ht="18.75" customHeight="1" x14ac:dyDescent="0.15">
      <c r="A32" s="252" t="s">
        <v>99</v>
      </c>
      <c r="B32" s="253">
        <v>0</v>
      </c>
      <c r="C32" s="254">
        <v>0</v>
      </c>
      <c r="D32" s="255">
        <v>0</v>
      </c>
      <c r="E32" s="256">
        <v>0</v>
      </c>
      <c r="F32" s="195">
        <v>0</v>
      </c>
      <c r="G32" s="257">
        <v>0</v>
      </c>
      <c r="H32" s="223">
        <v>47.131875000000001</v>
      </c>
      <c r="I32" s="257">
        <v>66.184208984375005</v>
      </c>
      <c r="J32" s="255">
        <v>145.91619873046875</v>
      </c>
      <c r="K32" s="256">
        <v>1595.7436250000001</v>
      </c>
      <c r="L32" s="195">
        <v>3483874.048</v>
      </c>
      <c r="M32" s="253">
        <v>0</v>
      </c>
      <c r="N32" s="254">
        <v>0</v>
      </c>
      <c r="O32" s="255">
        <v>0</v>
      </c>
      <c r="P32" s="254">
        <v>0</v>
      </c>
      <c r="Q32" s="195">
        <v>0</v>
      </c>
      <c r="R32" s="257">
        <v>0</v>
      </c>
      <c r="S32" s="258">
        <v>23.94</v>
      </c>
      <c r="T32" s="257">
        <v>0</v>
      </c>
      <c r="U32" s="255">
        <v>0</v>
      </c>
      <c r="V32" s="254">
        <v>0</v>
      </c>
      <c r="W32" s="195">
        <v>1658968.32</v>
      </c>
      <c r="X32" s="259">
        <v>2.2071943283081055</v>
      </c>
      <c r="Y32" s="259">
        <v>0</v>
      </c>
      <c r="Z32" s="260">
        <v>380.452392578125</v>
      </c>
      <c r="AA32" s="261">
        <v>39.031600952148438</v>
      </c>
      <c r="AB32" s="261">
        <v>22.559275390625</v>
      </c>
      <c r="AC32" s="195">
        <v>1088153.344</v>
      </c>
      <c r="AD32" s="260">
        <v>0</v>
      </c>
      <c r="AE32" s="261">
        <v>0</v>
      </c>
      <c r="AF32" s="261">
        <v>0</v>
      </c>
      <c r="AG32" s="195">
        <v>1050642.8160000001</v>
      </c>
      <c r="AH32" s="262">
        <v>0</v>
      </c>
      <c r="AI32" s="263">
        <v>0</v>
      </c>
    </row>
    <row r="33" spans="1:35" ht="18.75" customHeight="1" x14ac:dyDescent="0.15">
      <c r="A33" s="10" t="s">
        <v>141</v>
      </c>
      <c r="B33" s="264">
        <f t="shared" ref="B33:G33" si="0">MAX(B9:B32)</f>
        <v>0</v>
      </c>
      <c r="C33" s="208">
        <f t="shared" si="0"/>
        <v>0</v>
      </c>
      <c r="D33" s="14">
        <f t="shared" si="0"/>
        <v>0</v>
      </c>
      <c r="E33" s="266">
        <f t="shared" si="0"/>
        <v>0</v>
      </c>
      <c r="F33" s="266">
        <f t="shared" si="0"/>
        <v>0</v>
      </c>
      <c r="G33" s="204">
        <f t="shared" si="0"/>
        <v>0</v>
      </c>
      <c r="H33" s="224">
        <f>MAX(H9:H32)</f>
        <v>53.431874999999998</v>
      </c>
      <c r="I33" s="225">
        <f>MAX(I9:I32)</f>
        <v>66.300078124999999</v>
      </c>
      <c r="J33" s="14">
        <f t="shared" ref="J33:AI33" si="1">MAX(J9:J32)</f>
        <v>289.560791015625</v>
      </c>
      <c r="K33" s="266">
        <f t="shared" si="1"/>
        <v>3156.299</v>
      </c>
      <c r="L33" s="266">
        <f t="shared" si="1"/>
        <v>3483874.048</v>
      </c>
      <c r="M33" s="269">
        <f t="shared" si="1"/>
        <v>0</v>
      </c>
      <c r="N33" s="208">
        <f t="shared" si="1"/>
        <v>0</v>
      </c>
      <c r="O33" s="14">
        <f t="shared" si="1"/>
        <v>0</v>
      </c>
      <c r="P33" s="266">
        <f t="shared" si="1"/>
        <v>0</v>
      </c>
      <c r="Q33" s="266">
        <f>MAX(Q9:Q32)</f>
        <v>0</v>
      </c>
      <c r="R33" s="226">
        <f t="shared" si="1"/>
        <v>0</v>
      </c>
      <c r="S33" s="227">
        <f t="shared" si="1"/>
        <v>24.451875000000001</v>
      </c>
      <c r="T33" s="228">
        <f t="shared" si="1"/>
        <v>0</v>
      </c>
      <c r="U33" s="14">
        <f t="shared" si="1"/>
        <v>0</v>
      </c>
      <c r="V33" s="266">
        <f t="shared" si="1"/>
        <v>0</v>
      </c>
      <c r="W33" s="266">
        <f>MAX(W9:W32)</f>
        <v>1658968.32</v>
      </c>
      <c r="X33" s="229">
        <f t="shared" si="1"/>
        <v>4.3843197822570801</v>
      </c>
      <c r="Y33" s="229">
        <f t="shared" si="1"/>
        <v>0</v>
      </c>
      <c r="Z33" s="230">
        <f t="shared" si="1"/>
        <v>381.957763671875</v>
      </c>
      <c r="AA33" s="231">
        <f t="shared" si="1"/>
        <v>84.483161926269531</v>
      </c>
      <c r="AB33" s="266">
        <f t="shared" si="1"/>
        <v>48.7638125</v>
      </c>
      <c r="AC33" s="266">
        <f>MAX(AC9:AC32)</f>
        <v>1088153.344</v>
      </c>
      <c r="AD33" s="230">
        <f t="shared" si="1"/>
        <v>0</v>
      </c>
      <c r="AE33" s="231">
        <f t="shared" si="1"/>
        <v>0</v>
      </c>
      <c r="AF33" s="266">
        <f t="shared" si="1"/>
        <v>0</v>
      </c>
      <c r="AG33" s="272">
        <f>MAX(AG9:AG32)</f>
        <v>1050642.8160000001</v>
      </c>
      <c r="AH33" s="24">
        <f t="shared" si="1"/>
        <v>0</v>
      </c>
      <c r="AI33" s="18">
        <f t="shared" si="1"/>
        <v>0</v>
      </c>
    </row>
    <row r="34" spans="1:35" ht="18.75" customHeight="1" x14ac:dyDescent="0.15">
      <c r="A34" s="10" t="s">
        <v>142</v>
      </c>
      <c r="B34" s="264">
        <f t="shared" ref="B34:G34" si="2">MIN(B9:B32)</f>
        <v>0</v>
      </c>
      <c r="C34" s="208">
        <f t="shared" si="2"/>
        <v>0</v>
      </c>
      <c r="D34" s="14">
        <f t="shared" si="2"/>
        <v>0</v>
      </c>
      <c r="E34" s="266">
        <f t="shared" si="2"/>
        <v>0</v>
      </c>
      <c r="F34" s="266">
        <f>MIN(F9:F32)</f>
        <v>0</v>
      </c>
      <c r="G34" s="204">
        <f t="shared" si="2"/>
        <v>0</v>
      </c>
      <c r="H34" s="224">
        <f>MIN(H9:H32)</f>
        <v>45.950625000000002</v>
      </c>
      <c r="I34" s="225">
        <f>MIN(I9:I32)</f>
        <v>65.355859374999994</v>
      </c>
      <c r="J34" s="14">
        <f t="shared" ref="J34:AI34" si="3">MIN(J9:J32)</f>
        <v>144.21359252929688</v>
      </c>
      <c r="K34" s="266">
        <f t="shared" si="3"/>
        <v>1578.626</v>
      </c>
      <c r="L34" s="266">
        <f>MIN(L9:L32)</f>
        <v>3437585.4079999998</v>
      </c>
      <c r="M34" s="269">
        <f t="shared" si="3"/>
        <v>0</v>
      </c>
      <c r="N34" s="208">
        <f t="shared" si="3"/>
        <v>0</v>
      </c>
      <c r="O34" s="14">
        <f t="shared" si="3"/>
        <v>0</v>
      </c>
      <c r="P34" s="266">
        <f t="shared" si="3"/>
        <v>0</v>
      </c>
      <c r="Q34" s="266">
        <f>MIN(Q9:Q32)</f>
        <v>0</v>
      </c>
      <c r="R34" s="226">
        <f>MIN(R9:R32)</f>
        <v>0</v>
      </c>
      <c r="S34" s="227">
        <f t="shared" si="3"/>
        <v>23.585625</v>
      </c>
      <c r="T34" s="228">
        <f t="shared" si="3"/>
        <v>0</v>
      </c>
      <c r="U34" s="14">
        <f t="shared" si="3"/>
        <v>0</v>
      </c>
      <c r="V34" s="266">
        <f>MIN(V9:V32)</f>
        <v>0</v>
      </c>
      <c r="W34" s="266">
        <f>MIN(W9:W32)</f>
        <v>1658968.32</v>
      </c>
      <c r="X34" s="229">
        <f t="shared" si="3"/>
        <v>2.0937228202819824</v>
      </c>
      <c r="Y34" s="229">
        <f t="shared" si="3"/>
        <v>0</v>
      </c>
      <c r="Z34" s="230">
        <f t="shared" si="3"/>
        <v>375.78765869140625</v>
      </c>
      <c r="AA34" s="231">
        <f t="shared" si="3"/>
        <v>35.523353576660156</v>
      </c>
      <c r="AB34" s="266">
        <f t="shared" si="3"/>
        <v>17.691570312500001</v>
      </c>
      <c r="AC34" s="266">
        <f>MIN(AC9:AC32)</f>
        <v>1088153.344</v>
      </c>
      <c r="AD34" s="230">
        <f t="shared" si="3"/>
        <v>0</v>
      </c>
      <c r="AE34" s="231">
        <f t="shared" si="3"/>
        <v>0</v>
      </c>
      <c r="AF34" s="266">
        <f t="shared" si="3"/>
        <v>0</v>
      </c>
      <c r="AG34" s="272">
        <f>MIN(AG9:AG32)</f>
        <v>1050642.8160000001</v>
      </c>
      <c r="AH34" s="24">
        <f t="shared" si="3"/>
        <v>0</v>
      </c>
      <c r="AI34" s="18">
        <f t="shared" si="3"/>
        <v>0</v>
      </c>
    </row>
    <row r="35" spans="1:35" ht="18.75" customHeight="1" thickBot="1" x14ac:dyDescent="0.2">
      <c r="A35" s="28" t="s">
        <v>143</v>
      </c>
      <c r="B35" s="265">
        <f t="shared" ref="B35:AI35" si="4">AVERAGE(B9:B32)</f>
        <v>0</v>
      </c>
      <c r="C35" s="209">
        <f t="shared" si="4"/>
        <v>0</v>
      </c>
      <c r="D35" s="20">
        <f t="shared" si="4"/>
        <v>0</v>
      </c>
      <c r="E35" s="267">
        <f t="shared" si="4"/>
        <v>0</v>
      </c>
      <c r="F35" s="267">
        <f>AVERAGE(F9:F32)</f>
        <v>0</v>
      </c>
      <c r="G35" s="205">
        <f t="shared" si="4"/>
        <v>0</v>
      </c>
      <c r="H35" s="232">
        <f t="shared" si="4"/>
        <v>48.468984375000012</v>
      </c>
      <c r="I35" s="233">
        <f t="shared" si="4"/>
        <v>65.876325887044274</v>
      </c>
      <c r="J35" s="20">
        <f t="shared" si="4"/>
        <v>181.1279379526774</v>
      </c>
      <c r="K35" s="267">
        <f t="shared" si="4"/>
        <v>1978.1074427083331</v>
      </c>
      <c r="L35" s="267">
        <f>AVERAGE(L9:L32)</f>
        <v>3459926.9333333331</v>
      </c>
      <c r="M35" s="270">
        <f t="shared" si="4"/>
        <v>0</v>
      </c>
      <c r="N35" s="209">
        <f t="shared" si="4"/>
        <v>0</v>
      </c>
      <c r="O35" s="20">
        <f t="shared" si="4"/>
        <v>0</v>
      </c>
      <c r="P35" s="267">
        <f t="shared" si="4"/>
        <v>0</v>
      </c>
      <c r="Q35" s="267">
        <f>AVERAGE(Q9:Q32)</f>
        <v>0</v>
      </c>
      <c r="R35" s="234">
        <f>AVERAGE(R9:R32)</f>
        <v>0</v>
      </c>
      <c r="S35" s="235">
        <f t="shared" si="4"/>
        <v>23.880937500000005</v>
      </c>
      <c r="T35" s="236">
        <f t="shared" si="4"/>
        <v>0</v>
      </c>
      <c r="U35" s="20">
        <f t="shared" si="4"/>
        <v>0</v>
      </c>
      <c r="V35" s="267">
        <f>AVERAGE(V9:V32)</f>
        <v>0</v>
      </c>
      <c r="W35" s="267">
        <f>AVERAGE(W9:W32)</f>
        <v>1658968.32</v>
      </c>
      <c r="X35" s="237">
        <f t="shared" si="4"/>
        <v>2.3089422583580017</v>
      </c>
      <c r="Y35" s="237">
        <f t="shared" si="4"/>
        <v>0</v>
      </c>
      <c r="Z35" s="238">
        <f t="shared" si="4"/>
        <v>379.10501607259113</v>
      </c>
      <c r="AA35" s="239">
        <f t="shared" si="4"/>
        <v>41.195303757985435</v>
      </c>
      <c r="AB35" s="267">
        <f t="shared" si="4"/>
        <v>21.89287117513021</v>
      </c>
      <c r="AC35" s="267">
        <f>AVERAGE(AC9:AC32)</f>
        <v>1088153.3440000003</v>
      </c>
      <c r="AD35" s="238">
        <f t="shared" si="4"/>
        <v>0</v>
      </c>
      <c r="AE35" s="239">
        <f t="shared" si="4"/>
        <v>0</v>
      </c>
      <c r="AF35" s="267">
        <f t="shared" si="4"/>
        <v>0</v>
      </c>
      <c r="AG35" s="273">
        <f>AVERAGE(AG9:AG32)</f>
        <v>1050642.8159999999</v>
      </c>
      <c r="AH35" s="30">
        <f t="shared" si="4"/>
        <v>0</v>
      </c>
      <c r="AI35" s="240">
        <f t="shared" si="4"/>
        <v>0</v>
      </c>
    </row>
    <row r="36" spans="1:35" ht="18.75" customHeight="1" thickBot="1" x14ac:dyDescent="0.2">
      <c r="A36" s="31" t="s">
        <v>144</v>
      </c>
      <c r="B36" s="378"/>
      <c r="C36" s="379"/>
      <c r="D36" s="379"/>
      <c r="E36" s="194"/>
      <c r="F36" s="242">
        <f>SUM(F9:F32)</f>
        <v>0</v>
      </c>
      <c r="G36" s="206"/>
      <c r="H36" s="206"/>
      <c r="I36" s="241"/>
      <c r="J36" s="211"/>
      <c r="K36" s="268"/>
      <c r="L36" s="242">
        <f>SUM(L9:L32)</f>
        <v>83038246.399999991</v>
      </c>
      <c r="M36" s="210"/>
      <c r="N36" s="211"/>
      <c r="O36" s="211"/>
      <c r="P36" s="268"/>
      <c r="Q36" s="242">
        <f>SUM(Q9:Q32)</f>
        <v>0</v>
      </c>
      <c r="R36" s="243"/>
      <c r="S36" s="244"/>
      <c r="T36" s="241"/>
      <c r="U36" s="211"/>
      <c r="V36" s="268"/>
      <c r="W36" s="242">
        <f>SUM(W9:W32)</f>
        <v>39815239.68</v>
      </c>
      <c r="X36" s="244"/>
      <c r="Y36" s="244"/>
      <c r="Z36" s="206"/>
      <c r="AA36" s="211"/>
      <c r="AB36" s="271"/>
      <c r="AC36" s="242">
        <f>SUM(AB9:AB32)</f>
        <v>525.42890820312505</v>
      </c>
      <c r="AD36" s="206"/>
      <c r="AE36" s="211"/>
      <c r="AF36" s="271"/>
      <c r="AG36" s="274">
        <f>SUM(AF9:AF32)</f>
        <v>0</v>
      </c>
      <c r="AH36" s="245"/>
      <c r="AI36" s="246"/>
    </row>
    <row r="37" spans="1:35" ht="3" customHeight="1" thickBot="1" x14ac:dyDescent="0.2"/>
    <row r="38" spans="1:35" ht="18" customHeight="1" x14ac:dyDescent="0.15">
      <c r="A38" s="392" t="s">
        <v>147</v>
      </c>
      <c r="B38" s="395" t="s">
        <v>148</v>
      </c>
      <c r="C38" s="396"/>
      <c r="D38" s="396"/>
      <c r="E38" s="357" t="s">
        <v>149</v>
      </c>
      <c r="F38" s="357"/>
      <c r="G38" s="200" t="s">
        <v>150</v>
      </c>
      <c r="H38" s="395" t="s">
        <v>151</v>
      </c>
      <c r="I38" s="356"/>
      <c r="J38" s="357" t="s">
        <v>149</v>
      </c>
      <c r="K38" s="357"/>
      <c r="L38" s="200" t="s">
        <v>150</v>
      </c>
      <c r="M38" s="361" t="s">
        <v>152</v>
      </c>
      <c r="N38" s="383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5"/>
    </row>
    <row r="39" spans="1:35" ht="18" customHeight="1" x14ac:dyDescent="0.15">
      <c r="A39" s="393"/>
      <c r="B39" s="366" t="s">
        <v>153</v>
      </c>
      <c r="C39" s="376"/>
      <c r="D39" s="377"/>
      <c r="E39" s="364"/>
      <c r="F39" s="290"/>
      <c r="G39" s="247"/>
      <c r="H39" s="366" t="s">
        <v>154</v>
      </c>
      <c r="I39" s="367"/>
      <c r="J39" s="364"/>
      <c r="K39" s="364"/>
      <c r="L39" s="251"/>
      <c r="M39" s="362"/>
      <c r="N39" s="386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8"/>
    </row>
    <row r="40" spans="1:35" ht="18" customHeight="1" x14ac:dyDescent="0.15">
      <c r="A40" s="393"/>
      <c r="B40" s="366" t="s">
        <v>155</v>
      </c>
      <c r="C40" s="376"/>
      <c r="D40" s="377"/>
      <c r="E40" s="364"/>
      <c r="F40" s="290"/>
      <c r="G40" s="247"/>
      <c r="H40" s="366" t="s">
        <v>156</v>
      </c>
      <c r="I40" s="367"/>
      <c r="J40" s="364"/>
      <c r="K40" s="364"/>
      <c r="L40" s="251"/>
      <c r="M40" s="362"/>
      <c r="N40" s="386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8"/>
    </row>
    <row r="41" spans="1:35" ht="18" customHeight="1" x14ac:dyDescent="0.15">
      <c r="A41" s="393"/>
      <c r="B41" s="366" t="s">
        <v>157</v>
      </c>
      <c r="C41" s="376"/>
      <c r="D41" s="377"/>
      <c r="E41" s="364"/>
      <c r="F41" s="290"/>
      <c r="G41" s="247"/>
      <c r="H41" s="368"/>
      <c r="I41" s="289"/>
      <c r="J41" s="364"/>
      <c r="K41" s="364"/>
      <c r="L41" s="248"/>
      <c r="M41" s="362"/>
      <c r="N41" s="386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8"/>
    </row>
    <row r="42" spans="1:35" ht="18" customHeight="1" thickBot="1" x14ac:dyDescent="0.2">
      <c r="A42" s="394"/>
      <c r="B42" s="375" t="s">
        <v>158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63"/>
      <c r="N42" s="389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1"/>
    </row>
  </sheetData>
  <mergeCells count="32">
    <mergeCell ref="A38:A42"/>
    <mergeCell ref="B38:D38"/>
    <mergeCell ref="E38:F38"/>
    <mergeCell ref="H38:I38"/>
    <mergeCell ref="B40:D40"/>
    <mergeCell ref="N38:AI42"/>
    <mergeCell ref="J38:K38"/>
    <mergeCell ref="E39:F39"/>
    <mergeCell ref="B41:D41"/>
    <mergeCell ref="J39:K39"/>
    <mergeCell ref="J41:K41"/>
    <mergeCell ref="B42:L42"/>
    <mergeCell ref="A3:AC3"/>
    <mergeCell ref="I6:L6"/>
    <mergeCell ref="A5:A8"/>
    <mergeCell ref="B5:AI5"/>
    <mergeCell ref="A4:D4"/>
    <mergeCell ref="E40:F40"/>
    <mergeCell ref="B39:D39"/>
    <mergeCell ref="T6:W6"/>
    <mergeCell ref="B36:D36"/>
    <mergeCell ref="AD6:AG6"/>
    <mergeCell ref="B6:F6"/>
    <mergeCell ref="M6:Q6"/>
    <mergeCell ref="M38:M42"/>
    <mergeCell ref="E41:F41"/>
    <mergeCell ref="AH6:AI6"/>
    <mergeCell ref="H39:I39"/>
    <mergeCell ref="H41:I41"/>
    <mergeCell ref="H40:I40"/>
    <mergeCell ref="J40:K40"/>
    <mergeCell ref="Z6:AC6"/>
  </mergeCells>
  <phoneticPr fontId="2" type="noConversion"/>
  <pageMargins left="0.27559055118110237" right="0.19685039370078741" top="0.55118110236220474" bottom="0.23622047244094491" header="0.51181102362204722" footer="0.19685039370078741"/>
  <pageSetup paperSize="8" scale="7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2"/>
  <sheetViews>
    <sheetView view="pageBreakPreview" zoomScale="75" zoomScaleNormal="75" zoomScaleSheetLayoutView="75" workbookViewId="0">
      <selection activeCell="L45" sqref="L45"/>
    </sheetView>
  </sheetViews>
  <sheetFormatPr defaultRowHeight="13.5" x14ac:dyDescent="0.15"/>
  <cols>
    <col min="1" max="1" width="8.77734375" customWidth="1"/>
    <col min="2" max="3" width="4.5546875" customWidth="1"/>
    <col min="4" max="5" width="3.88671875" customWidth="1"/>
    <col min="6" max="7" width="4.5546875" customWidth="1"/>
    <col min="8" max="9" width="3.88671875" customWidth="1"/>
    <col min="10" max="11" width="4.5546875" customWidth="1"/>
    <col min="12" max="13" width="3.88671875" customWidth="1"/>
    <col min="14" max="15" width="4.5546875" customWidth="1"/>
    <col min="16" max="17" width="3.88671875" customWidth="1"/>
    <col min="18" max="19" width="4.5546875" customWidth="1"/>
    <col min="20" max="21" width="3.88671875" customWidth="1"/>
    <col min="22" max="23" width="4.5546875" customWidth="1"/>
    <col min="24" max="25" width="3.88671875" customWidth="1"/>
    <col min="26" max="27" width="4.5546875" customWidth="1"/>
    <col min="28" max="29" width="3.88671875" customWidth="1"/>
    <col min="30" max="31" width="4.44140625" customWidth="1"/>
    <col min="32" max="33" width="3.77734375" customWidth="1"/>
    <col min="34" max="35" width="4.5546875" customWidth="1"/>
    <col min="36" max="37" width="3.88671875" customWidth="1"/>
    <col min="38" max="39" width="4.5546875" customWidth="1"/>
    <col min="40" max="41" width="3.88671875" customWidth="1"/>
    <col min="42" max="42" width="7.6640625" customWidth="1"/>
  </cols>
  <sheetData>
    <row r="2" spans="1:42" ht="25.5" x14ac:dyDescent="0.15">
      <c r="A2" s="323" t="s">
        <v>48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22"/>
    </row>
    <row r="4" spans="1:42" ht="14.25" thickBot="1" x14ac:dyDescent="0.2">
      <c r="A4" s="424" t="s">
        <v>167</v>
      </c>
      <c r="B4" s="424"/>
      <c r="C4" s="424"/>
      <c r="D4" s="425"/>
      <c r="E4" s="37"/>
    </row>
    <row r="5" spans="1:42" ht="14.25" thickBot="1" x14ac:dyDescent="0.2">
      <c r="A5" s="400" t="s">
        <v>31</v>
      </c>
      <c r="B5" s="418" t="s">
        <v>46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300"/>
      <c r="Y5" s="420"/>
      <c r="Z5" s="403" t="s">
        <v>47</v>
      </c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3"/>
    </row>
    <row r="6" spans="1:42" ht="20.100000000000001" customHeight="1" x14ac:dyDescent="0.15">
      <c r="A6" s="401"/>
      <c r="B6" s="404" t="s">
        <v>32</v>
      </c>
      <c r="C6" s="396"/>
      <c r="D6" s="405"/>
      <c r="E6" s="406"/>
      <c r="F6" s="404" t="s">
        <v>37</v>
      </c>
      <c r="G6" s="396"/>
      <c r="H6" s="405"/>
      <c r="I6" s="406"/>
      <c r="J6" s="404" t="s">
        <v>38</v>
      </c>
      <c r="K6" s="396"/>
      <c r="L6" s="405"/>
      <c r="M6" s="406"/>
      <c r="N6" s="404" t="s">
        <v>39</v>
      </c>
      <c r="O6" s="396"/>
      <c r="P6" s="405"/>
      <c r="Q6" s="406"/>
      <c r="R6" s="404" t="s">
        <v>40</v>
      </c>
      <c r="S6" s="396"/>
      <c r="T6" s="405"/>
      <c r="U6" s="406"/>
      <c r="V6" s="404" t="s">
        <v>45</v>
      </c>
      <c r="W6" s="396"/>
      <c r="X6" s="405"/>
      <c r="Y6" s="406"/>
      <c r="Z6" s="404" t="s">
        <v>32</v>
      </c>
      <c r="AA6" s="396"/>
      <c r="AB6" s="405"/>
      <c r="AC6" s="406"/>
      <c r="AD6" s="404" t="s">
        <v>37</v>
      </c>
      <c r="AE6" s="396"/>
      <c r="AF6" s="405"/>
      <c r="AG6" s="406"/>
      <c r="AH6" s="404" t="s">
        <v>41</v>
      </c>
      <c r="AI6" s="396"/>
      <c r="AJ6" s="405"/>
      <c r="AK6" s="406"/>
      <c r="AL6" s="417" t="s">
        <v>39</v>
      </c>
      <c r="AM6" s="396"/>
      <c r="AN6" s="396"/>
      <c r="AO6" s="365"/>
      <c r="AP6" s="43"/>
    </row>
    <row r="7" spans="1:42" ht="35.1" customHeight="1" x14ac:dyDescent="0.15">
      <c r="A7" s="401"/>
      <c r="B7" s="9" t="s">
        <v>33</v>
      </c>
      <c r="C7" s="13" t="s">
        <v>34</v>
      </c>
      <c r="D7" s="38" t="s">
        <v>43</v>
      </c>
      <c r="E7" s="38" t="s">
        <v>44</v>
      </c>
      <c r="F7" s="9" t="s">
        <v>33</v>
      </c>
      <c r="G7" s="13" t="s">
        <v>34</v>
      </c>
      <c r="H7" s="38" t="s">
        <v>43</v>
      </c>
      <c r="I7" s="38" t="s">
        <v>44</v>
      </c>
      <c r="J7" s="9" t="s">
        <v>33</v>
      </c>
      <c r="K7" s="13" t="s">
        <v>34</v>
      </c>
      <c r="L7" s="38" t="s">
        <v>43</v>
      </c>
      <c r="M7" s="38" t="s">
        <v>44</v>
      </c>
      <c r="N7" s="9" t="s">
        <v>33</v>
      </c>
      <c r="O7" s="13" t="s">
        <v>34</v>
      </c>
      <c r="P7" s="38" t="s">
        <v>43</v>
      </c>
      <c r="Q7" s="38" t="s">
        <v>44</v>
      </c>
      <c r="R7" s="9" t="s">
        <v>33</v>
      </c>
      <c r="S7" s="13" t="s">
        <v>34</v>
      </c>
      <c r="T7" s="38" t="s">
        <v>43</v>
      </c>
      <c r="U7" s="38" t="s">
        <v>44</v>
      </c>
      <c r="V7" s="9" t="s">
        <v>33</v>
      </c>
      <c r="W7" s="13" t="s">
        <v>34</v>
      </c>
      <c r="X7" s="38" t="s">
        <v>43</v>
      </c>
      <c r="Y7" s="38" t="s">
        <v>44</v>
      </c>
      <c r="Z7" s="9" t="s">
        <v>33</v>
      </c>
      <c r="AA7" s="13" t="s">
        <v>34</v>
      </c>
      <c r="AB7" s="38" t="s">
        <v>43</v>
      </c>
      <c r="AC7" s="38" t="s">
        <v>44</v>
      </c>
      <c r="AD7" s="9" t="s">
        <v>33</v>
      </c>
      <c r="AE7" s="13" t="s">
        <v>34</v>
      </c>
      <c r="AF7" s="38" t="s">
        <v>43</v>
      </c>
      <c r="AG7" s="38" t="s">
        <v>44</v>
      </c>
      <c r="AH7" s="9" t="s">
        <v>33</v>
      </c>
      <c r="AI7" s="13" t="s">
        <v>34</v>
      </c>
      <c r="AJ7" s="38" t="s">
        <v>43</v>
      </c>
      <c r="AK7" s="38" t="s">
        <v>44</v>
      </c>
      <c r="AL7" s="9" t="s">
        <v>33</v>
      </c>
      <c r="AM7" s="13" t="s">
        <v>34</v>
      </c>
      <c r="AN7" s="13" t="s">
        <v>43</v>
      </c>
      <c r="AO7" s="15" t="s">
        <v>44</v>
      </c>
      <c r="AP7" s="44"/>
    </row>
    <row r="8" spans="1:42" ht="20.100000000000001" customHeight="1" thickBot="1" x14ac:dyDescent="0.2">
      <c r="A8" s="402"/>
      <c r="B8" s="11" t="s">
        <v>35</v>
      </c>
      <c r="C8" s="12" t="s">
        <v>36</v>
      </c>
      <c r="D8" s="36" t="s">
        <v>105</v>
      </c>
      <c r="E8" s="36" t="s">
        <v>105</v>
      </c>
      <c r="F8" s="11" t="s">
        <v>35</v>
      </c>
      <c r="G8" s="12" t="s">
        <v>36</v>
      </c>
      <c r="H8" s="36" t="s">
        <v>105</v>
      </c>
      <c r="I8" s="36" t="s">
        <v>105</v>
      </c>
      <c r="J8" s="11" t="s">
        <v>35</v>
      </c>
      <c r="K8" s="12" t="s">
        <v>36</v>
      </c>
      <c r="L8" s="36" t="s">
        <v>105</v>
      </c>
      <c r="M8" s="36" t="s">
        <v>105</v>
      </c>
      <c r="N8" s="11" t="s">
        <v>35</v>
      </c>
      <c r="O8" s="12" t="s">
        <v>36</v>
      </c>
      <c r="P8" s="36" t="s">
        <v>105</v>
      </c>
      <c r="Q8" s="36" t="s">
        <v>105</v>
      </c>
      <c r="R8" s="11" t="s">
        <v>35</v>
      </c>
      <c r="S8" s="12" t="s">
        <v>36</v>
      </c>
      <c r="T8" s="36" t="s">
        <v>105</v>
      </c>
      <c r="U8" s="36" t="s">
        <v>105</v>
      </c>
      <c r="V8" s="11" t="s">
        <v>35</v>
      </c>
      <c r="W8" s="12" t="s">
        <v>36</v>
      </c>
      <c r="X8" s="36" t="s">
        <v>105</v>
      </c>
      <c r="Y8" s="36" t="s">
        <v>105</v>
      </c>
      <c r="Z8" s="11" t="s">
        <v>35</v>
      </c>
      <c r="AA8" s="12" t="s">
        <v>36</v>
      </c>
      <c r="AB8" s="36" t="s">
        <v>105</v>
      </c>
      <c r="AC8" s="36" t="s">
        <v>105</v>
      </c>
      <c r="AD8" s="11" t="s">
        <v>35</v>
      </c>
      <c r="AE8" s="12" t="s">
        <v>36</v>
      </c>
      <c r="AF8" s="36" t="s">
        <v>105</v>
      </c>
      <c r="AG8" s="36" t="s">
        <v>105</v>
      </c>
      <c r="AH8" s="11" t="s">
        <v>35</v>
      </c>
      <c r="AI8" s="12" t="s">
        <v>36</v>
      </c>
      <c r="AJ8" s="36" t="s">
        <v>105</v>
      </c>
      <c r="AK8" s="36" t="s">
        <v>105</v>
      </c>
      <c r="AL8" s="11" t="s">
        <v>35</v>
      </c>
      <c r="AM8" s="12" t="s">
        <v>36</v>
      </c>
      <c r="AN8" s="36" t="s">
        <v>105</v>
      </c>
      <c r="AO8" s="36" t="s">
        <v>105</v>
      </c>
      <c r="AP8" s="43"/>
    </row>
    <row r="9" spans="1:42" ht="18" customHeight="1" thickTop="1" x14ac:dyDescent="0.15">
      <c r="A9" s="3">
        <v>4.1666666666666664E-2</v>
      </c>
      <c r="B9" s="39">
        <v>0</v>
      </c>
      <c r="C9" s="40">
        <v>0.36499999999999999</v>
      </c>
      <c r="D9" s="92">
        <v>0</v>
      </c>
      <c r="E9" s="93">
        <v>4.1666666666666664E-2</v>
      </c>
      <c r="F9" s="39">
        <v>92.530426025390625</v>
      </c>
      <c r="G9" s="40">
        <v>4.87</v>
      </c>
      <c r="H9" s="92">
        <v>4.1666666666666664E-2</v>
      </c>
      <c r="I9" s="93">
        <v>0</v>
      </c>
      <c r="J9" s="39">
        <v>0</v>
      </c>
      <c r="K9" s="40">
        <v>0.35000000000000003</v>
      </c>
      <c r="L9" s="92">
        <v>0</v>
      </c>
      <c r="M9" s="93">
        <v>4.1666666666666664E-2</v>
      </c>
      <c r="N9" s="39">
        <v>0</v>
      </c>
      <c r="O9" s="40">
        <v>0.625</v>
      </c>
      <c r="P9" s="92">
        <v>0</v>
      </c>
      <c r="Q9" s="93">
        <v>4.1666666666666664E-2</v>
      </c>
      <c r="R9" s="39">
        <v>0</v>
      </c>
      <c r="S9" s="40">
        <v>0.45500000000000002</v>
      </c>
      <c r="T9" s="92">
        <v>0</v>
      </c>
      <c r="U9" s="93">
        <v>4.1666666666666664E-2</v>
      </c>
      <c r="V9" s="39">
        <v>0</v>
      </c>
      <c r="W9" s="40">
        <v>0.34</v>
      </c>
      <c r="X9" s="92">
        <v>0</v>
      </c>
      <c r="Y9" s="93">
        <v>4.1666666666666664E-2</v>
      </c>
      <c r="Z9" s="39">
        <v>0</v>
      </c>
      <c r="AA9" s="40">
        <v>0.47500000000000003</v>
      </c>
      <c r="AB9" s="92">
        <v>0</v>
      </c>
      <c r="AC9" s="93">
        <v>4.1666666666666664E-2</v>
      </c>
      <c r="AD9" s="39">
        <v>0</v>
      </c>
      <c r="AE9" s="40">
        <v>0.35000000000000003</v>
      </c>
      <c r="AF9" s="92">
        <v>0</v>
      </c>
      <c r="AG9" s="96">
        <v>4.1666666666666664E-2</v>
      </c>
      <c r="AH9" s="39">
        <v>63.708908081054688</v>
      </c>
      <c r="AI9" s="40">
        <v>8.9600000000000009</v>
      </c>
      <c r="AJ9" s="92">
        <v>4.1666666666666664E-2</v>
      </c>
      <c r="AK9" s="92">
        <v>0</v>
      </c>
      <c r="AL9" s="39">
        <v>0</v>
      </c>
      <c r="AM9" s="40">
        <v>0.47500000000000003</v>
      </c>
      <c r="AN9" s="98">
        <v>0</v>
      </c>
      <c r="AO9" s="96">
        <v>4.1666666666666664E-2</v>
      </c>
      <c r="AP9" s="45"/>
    </row>
    <row r="10" spans="1:42" ht="18" customHeight="1" x14ac:dyDescent="0.15">
      <c r="A10" s="4">
        <v>8.3333333333333301E-2</v>
      </c>
      <c r="B10" s="41">
        <v>0</v>
      </c>
      <c r="C10" s="42">
        <v>0.35000000000000003</v>
      </c>
      <c r="D10" s="94">
        <v>0</v>
      </c>
      <c r="E10" s="95">
        <v>4.1666666666666664E-2</v>
      </c>
      <c r="F10" s="41">
        <v>92.21002197265625</v>
      </c>
      <c r="G10" s="42">
        <v>4.8449999999999998</v>
      </c>
      <c r="H10" s="94">
        <v>4.1666666666666664E-2</v>
      </c>
      <c r="I10" s="95">
        <v>0</v>
      </c>
      <c r="J10" s="41">
        <v>0</v>
      </c>
      <c r="K10" s="42">
        <v>0.40500000000000003</v>
      </c>
      <c r="L10" s="94">
        <v>0</v>
      </c>
      <c r="M10" s="95">
        <v>4.1666666666666664E-2</v>
      </c>
      <c r="N10" s="41">
        <v>0</v>
      </c>
      <c r="O10" s="42">
        <v>0.65</v>
      </c>
      <c r="P10" s="94">
        <v>0</v>
      </c>
      <c r="Q10" s="95">
        <v>4.1666666666666664E-2</v>
      </c>
      <c r="R10" s="41">
        <v>0</v>
      </c>
      <c r="S10" s="42">
        <v>0.4</v>
      </c>
      <c r="T10" s="94">
        <v>0</v>
      </c>
      <c r="U10" s="95">
        <v>4.1666666666666664E-2</v>
      </c>
      <c r="V10" s="41">
        <v>0</v>
      </c>
      <c r="W10" s="42">
        <v>0.44500000000000001</v>
      </c>
      <c r="X10" s="94">
        <v>0</v>
      </c>
      <c r="Y10" s="95">
        <v>4.1666666666666664E-2</v>
      </c>
      <c r="Z10" s="41">
        <v>0</v>
      </c>
      <c r="AA10" s="42">
        <v>0.46</v>
      </c>
      <c r="AB10" s="94">
        <v>0</v>
      </c>
      <c r="AC10" s="95">
        <v>4.1666666666666664E-2</v>
      </c>
      <c r="AD10" s="41">
        <v>0</v>
      </c>
      <c r="AE10" s="42">
        <v>0.44500000000000001</v>
      </c>
      <c r="AF10" s="94">
        <v>0</v>
      </c>
      <c r="AG10" s="97">
        <v>4.1666666666666664E-2</v>
      </c>
      <c r="AH10" s="41">
        <v>63.305744171142578</v>
      </c>
      <c r="AI10" s="42">
        <v>9.0050000000000008</v>
      </c>
      <c r="AJ10" s="94">
        <v>4.1666666666666664E-2</v>
      </c>
      <c r="AK10" s="94">
        <v>0</v>
      </c>
      <c r="AL10" s="41">
        <v>0</v>
      </c>
      <c r="AM10" s="42">
        <v>0.47000000000000003</v>
      </c>
      <c r="AN10" s="99">
        <v>0</v>
      </c>
      <c r="AO10" s="97">
        <v>4.1666666666666664E-2</v>
      </c>
      <c r="AP10" s="45"/>
    </row>
    <row r="11" spans="1:42" ht="18" customHeight="1" x14ac:dyDescent="0.15">
      <c r="A11" s="4">
        <v>0.125</v>
      </c>
      <c r="B11" s="41">
        <v>0</v>
      </c>
      <c r="C11" s="42">
        <v>0.35499999999999998</v>
      </c>
      <c r="D11" s="94">
        <v>0</v>
      </c>
      <c r="E11" s="95">
        <v>4.1666666666666664E-2</v>
      </c>
      <c r="F11" s="41">
        <v>92.387947082519531</v>
      </c>
      <c r="G11" s="42">
        <v>4.875</v>
      </c>
      <c r="H11" s="94">
        <v>4.1666666666666664E-2</v>
      </c>
      <c r="I11" s="95">
        <v>0</v>
      </c>
      <c r="J11" s="41">
        <v>0</v>
      </c>
      <c r="K11" s="42">
        <v>0.35499999999999998</v>
      </c>
      <c r="L11" s="94">
        <v>0</v>
      </c>
      <c r="M11" s="95">
        <v>4.1666666666666664E-2</v>
      </c>
      <c r="N11" s="41">
        <v>0</v>
      </c>
      <c r="O11" s="42">
        <v>0.65500000000000003</v>
      </c>
      <c r="P11" s="94">
        <v>0</v>
      </c>
      <c r="Q11" s="95">
        <v>4.1666666666666664E-2</v>
      </c>
      <c r="R11" s="41">
        <v>0</v>
      </c>
      <c r="S11" s="42">
        <v>0.44</v>
      </c>
      <c r="T11" s="94">
        <v>0</v>
      </c>
      <c r="U11" s="95">
        <v>4.1666666666666664E-2</v>
      </c>
      <c r="V11" s="41">
        <v>0</v>
      </c>
      <c r="W11" s="42">
        <v>0.48499999999999999</v>
      </c>
      <c r="X11" s="94">
        <v>0</v>
      </c>
      <c r="Y11" s="95">
        <v>4.1666666666666664E-2</v>
      </c>
      <c r="Z11" s="41">
        <v>0</v>
      </c>
      <c r="AA11" s="42">
        <v>0.435</v>
      </c>
      <c r="AB11" s="94">
        <v>0</v>
      </c>
      <c r="AC11" s="95">
        <v>4.1666666666666664E-2</v>
      </c>
      <c r="AD11" s="41">
        <v>0</v>
      </c>
      <c r="AE11" s="42">
        <v>0.44</v>
      </c>
      <c r="AF11" s="94">
        <v>0</v>
      </c>
      <c r="AG11" s="97">
        <v>4.1666666666666664E-2</v>
      </c>
      <c r="AH11" s="41">
        <v>63.482563018798828</v>
      </c>
      <c r="AI11" s="42">
        <v>8.9849999999999994</v>
      </c>
      <c r="AJ11" s="94">
        <v>4.1666666666666664E-2</v>
      </c>
      <c r="AK11" s="94">
        <v>0</v>
      </c>
      <c r="AL11" s="41">
        <v>0</v>
      </c>
      <c r="AM11" s="42">
        <v>0.42499999999999999</v>
      </c>
      <c r="AN11" s="99">
        <v>0</v>
      </c>
      <c r="AO11" s="97">
        <v>4.1666666666666664E-2</v>
      </c>
      <c r="AP11" s="45"/>
    </row>
    <row r="12" spans="1:42" ht="18" customHeight="1" x14ac:dyDescent="0.15">
      <c r="A12" s="4">
        <v>0.16666666666666699</v>
      </c>
      <c r="B12" s="41">
        <v>0</v>
      </c>
      <c r="C12" s="42">
        <v>0.36499999999999999</v>
      </c>
      <c r="D12" s="94">
        <v>0</v>
      </c>
      <c r="E12" s="95">
        <v>4.1666666666666664E-2</v>
      </c>
      <c r="F12" s="41">
        <v>91.985282897949219</v>
      </c>
      <c r="G12" s="42">
        <v>4.82</v>
      </c>
      <c r="H12" s="94">
        <v>4.1666666666666664E-2</v>
      </c>
      <c r="I12" s="95">
        <v>0</v>
      </c>
      <c r="J12" s="41">
        <v>0</v>
      </c>
      <c r="K12" s="42">
        <v>0.37</v>
      </c>
      <c r="L12" s="94">
        <v>0</v>
      </c>
      <c r="M12" s="95">
        <v>4.1666666666666664E-2</v>
      </c>
      <c r="N12" s="41">
        <v>0</v>
      </c>
      <c r="O12" s="42">
        <v>0.64</v>
      </c>
      <c r="P12" s="94">
        <v>0</v>
      </c>
      <c r="Q12" s="95">
        <v>4.1666666666666664E-2</v>
      </c>
      <c r="R12" s="41">
        <v>0</v>
      </c>
      <c r="S12" s="42">
        <v>0.43</v>
      </c>
      <c r="T12" s="94">
        <v>0</v>
      </c>
      <c r="U12" s="95">
        <v>4.1666666666666664E-2</v>
      </c>
      <c r="V12" s="41">
        <v>0</v>
      </c>
      <c r="W12" s="42">
        <v>0.49</v>
      </c>
      <c r="X12" s="94">
        <v>0</v>
      </c>
      <c r="Y12" s="95">
        <v>4.1666666666666664E-2</v>
      </c>
      <c r="Z12" s="41">
        <v>0</v>
      </c>
      <c r="AA12" s="42">
        <v>0.4</v>
      </c>
      <c r="AB12" s="94">
        <v>0</v>
      </c>
      <c r="AC12" s="95">
        <v>4.1666666666666664E-2</v>
      </c>
      <c r="AD12" s="41">
        <v>0</v>
      </c>
      <c r="AE12" s="42">
        <v>0.435</v>
      </c>
      <c r="AF12" s="94">
        <v>0</v>
      </c>
      <c r="AG12" s="97">
        <v>4.1666666666666664E-2</v>
      </c>
      <c r="AH12" s="41">
        <v>63.835113525390625</v>
      </c>
      <c r="AI12" s="42">
        <v>9.01</v>
      </c>
      <c r="AJ12" s="94">
        <v>4.1666666666666664E-2</v>
      </c>
      <c r="AK12" s="94">
        <v>0</v>
      </c>
      <c r="AL12" s="41">
        <v>0</v>
      </c>
      <c r="AM12" s="42">
        <v>0.44</v>
      </c>
      <c r="AN12" s="99">
        <v>0</v>
      </c>
      <c r="AO12" s="97">
        <v>4.1666666666666664E-2</v>
      </c>
      <c r="AP12" s="45"/>
    </row>
    <row r="13" spans="1:42" ht="18" customHeight="1" x14ac:dyDescent="0.15">
      <c r="A13" s="4">
        <v>0.20833333333333301</v>
      </c>
      <c r="B13" s="41">
        <v>0</v>
      </c>
      <c r="C13" s="42">
        <v>0.44500000000000001</v>
      </c>
      <c r="D13" s="94">
        <v>0</v>
      </c>
      <c r="E13" s="95">
        <v>4.1666666666666664E-2</v>
      </c>
      <c r="F13" s="41">
        <v>92.083869934082031</v>
      </c>
      <c r="G13" s="42">
        <v>4.84</v>
      </c>
      <c r="H13" s="94">
        <v>4.1666666666666664E-2</v>
      </c>
      <c r="I13" s="95">
        <v>0</v>
      </c>
      <c r="J13" s="41">
        <v>0</v>
      </c>
      <c r="K13" s="42">
        <v>0.47000000000000003</v>
      </c>
      <c r="L13" s="94">
        <v>0</v>
      </c>
      <c r="M13" s="95">
        <v>4.1666666666666664E-2</v>
      </c>
      <c r="N13" s="41">
        <v>0</v>
      </c>
      <c r="O13" s="42">
        <v>0.54500000000000004</v>
      </c>
      <c r="P13" s="94">
        <v>0</v>
      </c>
      <c r="Q13" s="95">
        <v>4.1666666666666664E-2</v>
      </c>
      <c r="R13" s="41">
        <v>0</v>
      </c>
      <c r="S13" s="42">
        <v>0.42</v>
      </c>
      <c r="T13" s="94">
        <v>0</v>
      </c>
      <c r="U13" s="95">
        <v>4.1666666666666664E-2</v>
      </c>
      <c r="V13" s="41">
        <v>0</v>
      </c>
      <c r="W13" s="42">
        <v>0.435</v>
      </c>
      <c r="X13" s="94">
        <v>0</v>
      </c>
      <c r="Y13" s="95">
        <v>4.1666666666666664E-2</v>
      </c>
      <c r="Z13" s="41">
        <v>0</v>
      </c>
      <c r="AA13" s="42">
        <v>0.44500000000000001</v>
      </c>
      <c r="AB13" s="94">
        <v>0</v>
      </c>
      <c r="AC13" s="95">
        <v>4.1666666666666664E-2</v>
      </c>
      <c r="AD13" s="41">
        <v>0</v>
      </c>
      <c r="AE13" s="42">
        <v>0.47500000000000003</v>
      </c>
      <c r="AF13" s="94">
        <v>0</v>
      </c>
      <c r="AG13" s="97">
        <v>4.1666666666666664E-2</v>
      </c>
      <c r="AH13" s="41">
        <v>63.960906982421875</v>
      </c>
      <c r="AI13" s="42">
        <v>8.99</v>
      </c>
      <c r="AJ13" s="94">
        <v>4.1666666666666664E-2</v>
      </c>
      <c r="AK13" s="94">
        <v>0</v>
      </c>
      <c r="AL13" s="41">
        <v>0</v>
      </c>
      <c r="AM13" s="42">
        <v>0.48</v>
      </c>
      <c r="AN13" s="99">
        <v>0</v>
      </c>
      <c r="AO13" s="97">
        <v>4.1666666666666664E-2</v>
      </c>
      <c r="AP13" s="45"/>
    </row>
    <row r="14" spans="1:42" ht="18" customHeight="1" x14ac:dyDescent="0.15">
      <c r="A14" s="4">
        <v>0.25</v>
      </c>
      <c r="B14" s="41">
        <v>0</v>
      </c>
      <c r="C14" s="42">
        <v>0.45</v>
      </c>
      <c r="D14" s="94">
        <v>0</v>
      </c>
      <c r="E14" s="95">
        <v>4.1666666666666664E-2</v>
      </c>
      <c r="F14" s="41">
        <v>92.778457641601563</v>
      </c>
      <c r="G14" s="42">
        <v>4.88</v>
      </c>
      <c r="H14" s="94">
        <v>4.1666666666666664E-2</v>
      </c>
      <c r="I14" s="95">
        <v>0</v>
      </c>
      <c r="J14" s="41">
        <v>0</v>
      </c>
      <c r="K14" s="42">
        <v>0.45</v>
      </c>
      <c r="L14" s="94">
        <v>0</v>
      </c>
      <c r="M14" s="95">
        <v>4.1666666666666664E-2</v>
      </c>
      <c r="N14" s="41">
        <v>0</v>
      </c>
      <c r="O14" s="42">
        <v>0.56000000000000005</v>
      </c>
      <c r="P14" s="94">
        <v>0</v>
      </c>
      <c r="Q14" s="95">
        <v>4.1666666666666664E-2</v>
      </c>
      <c r="R14" s="41">
        <v>0</v>
      </c>
      <c r="S14" s="42">
        <v>0.53</v>
      </c>
      <c r="T14" s="94">
        <v>0</v>
      </c>
      <c r="U14" s="95">
        <v>4.1666666666666664E-2</v>
      </c>
      <c r="V14" s="41">
        <v>0</v>
      </c>
      <c r="W14" s="42">
        <v>0.46500000000000002</v>
      </c>
      <c r="X14" s="94">
        <v>0</v>
      </c>
      <c r="Y14" s="95">
        <v>4.1666666666666664E-2</v>
      </c>
      <c r="Z14" s="41">
        <v>0</v>
      </c>
      <c r="AA14" s="42">
        <v>0.53</v>
      </c>
      <c r="AB14" s="94">
        <v>0</v>
      </c>
      <c r="AC14" s="95">
        <v>4.1666666666666664E-2</v>
      </c>
      <c r="AD14" s="41">
        <v>0</v>
      </c>
      <c r="AE14" s="42">
        <v>0.41500000000000004</v>
      </c>
      <c r="AF14" s="94">
        <v>0</v>
      </c>
      <c r="AG14" s="97">
        <v>4.1666666666666664E-2</v>
      </c>
      <c r="AH14" s="41">
        <v>64.103981018066406</v>
      </c>
      <c r="AI14" s="42">
        <v>9.02</v>
      </c>
      <c r="AJ14" s="94">
        <v>4.1666666666666664E-2</v>
      </c>
      <c r="AK14" s="94">
        <v>0</v>
      </c>
      <c r="AL14" s="41">
        <v>0</v>
      </c>
      <c r="AM14" s="42">
        <v>0.435</v>
      </c>
      <c r="AN14" s="99">
        <v>0</v>
      </c>
      <c r="AO14" s="97">
        <v>4.1666666666666664E-2</v>
      </c>
      <c r="AP14" s="45"/>
    </row>
    <row r="15" spans="1:42" ht="18" customHeight="1" x14ac:dyDescent="0.15">
      <c r="A15" s="4">
        <v>0.29166666666666702</v>
      </c>
      <c r="B15" s="41">
        <v>0</v>
      </c>
      <c r="C15" s="42">
        <v>0.45</v>
      </c>
      <c r="D15" s="94">
        <v>0</v>
      </c>
      <c r="E15" s="95">
        <v>4.1666666666666664E-2</v>
      </c>
      <c r="F15" s="41">
        <v>92.229255676269531</v>
      </c>
      <c r="G15" s="42">
        <v>4.9050000000000002</v>
      </c>
      <c r="H15" s="94">
        <v>4.1666666666666664E-2</v>
      </c>
      <c r="I15" s="95">
        <v>0</v>
      </c>
      <c r="J15" s="41">
        <v>0</v>
      </c>
      <c r="K15" s="42">
        <v>0.46500000000000002</v>
      </c>
      <c r="L15" s="94">
        <v>0</v>
      </c>
      <c r="M15" s="95">
        <v>4.1666666666666664E-2</v>
      </c>
      <c r="N15" s="41">
        <v>0</v>
      </c>
      <c r="O15" s="42">
        <v>0.67</v>
      </c>
      <c r="P15" s="94">
        <v>0</v>
      </c>
      <c r="Q15" s="95">
        <v>4.1666666666666664E-2</v>
      </c>
      <c r="R15" s="41">
        <v>0</v>
      </c>
      <c r="S15" s="42">
        <v>0.56000000000000005</v>
      </c>
      <c r="T15" s="94">
        <v>0</v>
      </c>
      <c r="U15" s="95">
        <v>4.1666666666666664E-2</v>
      </c>
      <c r="V15" s="41">
        <v>0</v>
      </c>
      <c r="W15" s="42">
        <v>0.45</v>
      </c>
      <c r="X15" s="94">
        <v>0</v>
      </c>
      <c r="Y15" s="95">
        <v>4.1666666666666664E-2</v>
      </c>
      <c r="Z15" s="41">
        <v>0</v>
      </c>
      <c r="AA15" s="42">
        <v>0.54</v>
      </c>
      <c r="AB15" s="94">
        <v>0</v>
      </c>
      <c r="AC15" s="95">
        <v>4.1666666666666664E-2</v>
      </c>
      <c r="AD15" s="41">
        <v>0</v>
      </c>
      <c r="AE15" s="42">
        <v>0.41000000000000003</v>
      </c>
      <c r="AF15" s="94">
        <v>0</v>
      </c>
      <c r="AG15" s="97">
        <v>4.1666666666666664E-2</v>
      </c>
      <c r="AH15" s="41">
        <v>64.23516845703125</v>
      </c>
      <c r="AI15" s="42">
        <v>9.01</v>
      </c>
      <c r="AJ15" s="94">
        <v>4.1666666666666664E-2</v>
      </c>
      <c r="AK15" s="94">
        <v>0</v>
      </c>
      <c r="AL15" s="41">
        <v>0</v>
      </c>
      <c r="AM15" s="42">
        <v>0.47000000000000003</v>
      </c>
      <c r="AN15" s="99">
        <v>0</v>
      </c>
      <c r="AO15" s="97">
        <v>4.1666666666666664E-2</v>
      </c>
      <c r="AP15" s="45"/>
    </row>
    <row r="16" spans="1:42" ht="18" customHeight="1" x14ac:dyDescent="0.15">
      <c r="A16" s="4">
        <v>0.33333333333333298</v>
      </c>
      <c r="B16" s="41">
        <v>0</v>
      </c>
      <c r="C16" s="42">
        <v>0.42499999999999999</v>
      </c>
      <c r="D16" s="94">
        <v>0</v>
      </c>
      <c r="E16" s="95">
        <v>4.1666666666666664E-2</v>
      </c>
      <c r="F16" s="41">
        <v>93.078330993652344</v>
      </c>
      <c r="G16" s="42">
        <v>4.9550000000000001</v>
      </c>
      <c r="H16" s="94">
        <v>4.1666666666666664E-2</v>
      </c>
      <c r="I16" s="95">
        <v>0</v>
      </c>
      <c r="J16" s="41">
        <v>0</v>
      </c>
      <c r="K16" s="42">
        <v>0.51</v>
      </c>
      <c r="L16" s="94">
        <v>0</v>
      </c>
      <c r="M16" s="95">
        <v>4.1666666666666664E-2</v>
      </c>
      <c r="N16" s="41">
        <v>0</v>
      </c>
      <c r="O16" s="42">
        <v>0.66</v>
      </c>
      <c r="P16" s="94">
        <v>0</v>
      </c>
      <c r="Q16" s="95">
        <v>4.1666666666666664E-2</v>
      </c>
      <c r="R16" s="41">
        <v>0</v>
      </c>
      <c r="S16" s="42">
        <v>0.53500000000000003</v>
      </c>
      <c r="T16" s="94">
        <v>1.3888888888888888E-2</v>
      </c>
      <c r="U16" s="95">
        <v>2.7777777777777776E-2</v>
      </c>
      <c r="V16" s="41">
        <v>0</v>
      </c>
      <c r="W16" s="42">
        <v>0.44500000000000001</v>
      </c>
      <c r="X16" s="94">
        <v>0</v>
      </c>
      <c r="Y16" s="95">
        <v>4.1666666666666664E-2</v>
      </c>
      <c r="Z16" s="41">
        <v>0</v>
      </c>
      <c r="AA16" s="42">
        <v>0.56000000000000005</v>
      </c>
      <c r="AB16" s="94">
        <v>0</v>
      </c>
      <c r="AC16" s="95">
        <v>4.1666666666666664E-2</v>
      </c>
      <c r="AD16" s="41">
        <v>0</v>
      </c>
      <c r="AE16" s="42">
        <v>0.46</v>
      </c>
      <c r="AF16" s="94">
        <v>0</v>
      </c>
      <c r="AG16" s="97">
        <v>4.1666666666666664E-2</v>
      </c>
      <c r="AH16" s="41">
        <v>64.600448608398438</v>
      </c>
      <c r="AI16" s="42">
        <v>9.0150000000000006</v>
      </c>
      <c r="AJ16" s="94">
        <v>4.1666666666666664E-2</v>
      </c>
      <c r="AK16" s="94">
        <v>0</v>
      </c>
      <c r="AL16" s="41">
        <v>0</v>
      </c>
      <c r="AM16" s="42">
        <v>0.56000000000000005</v>
      </c>
      <c r="AN16" s="99">
        <v>0</v>
      </c>
      <c r="AO16" s="97">
        <v>4.1666666666666664E-2</v>
      </c>
      <c r="AP16" s="45"/>
    </row>
    <row r="17" spans="1:42" ht="18" customHeight="1" x14ac:dyDescent="0.15">
      <c r="A17" s="4">
        <v>0.375</v>
      </c>
      <c r="B17" s="41">
        <v>0</v>
      </c>
      <c r="C17" s="42">
        <v>0.48</v>
      </c>
      <c r="D17" s="94">
        <v>0</v>
      </c>
      <c r="E17" s="95">
        <v>4.1666666666666664E-2</v>
      </c>
      <c r="F17" s="41">
        <v>92.962852478027344</v>
      </c>
      <c r="G17" s="42">
        <v>4.9649999999999999</v>
      </c>
      <c r="H17" s="94">
        <v>4.1666666666666664E-2</v>
      </c>
      <c r="I17" s="95">
        <v>0</v>
      </c>
      <c r="J17" s="41">
        <v>0</v>
      </c>
      <c r="K17" s="42">
        <v>0.49</v>
      </c>
      <c r="L17" s="94">
        <v>0</v>
      </c>
      <c r="M17" s="95">
        <v>4.1666666666666664E-2</v>
      </c>
      <c r="N17" s="41">
        <v>0</v>
      </c>
      <c r="O17" s="42">
        <v>0.69000000000000006</v>
      </c>
      <c r="P17" s="94">
        <v>0</v>
      </c>
      <c r="Q17" s="95">
        <v>4.1666666666666664E-2</v>
      </c>
      <c r="R17" s="41">
        <v>93.414962768554688</v>
      </c>
      <c r="S17" s="42">
        <v>5.0600000000000005</v>
      </c>
      <c r="T17" s="94">
        <v>4.1666666666666664E-2</v>
      </c>
      <c r="U17" s="95">
        <v>0</v>
      </c>
      <c r="V17" s="41">
        <v>0</v>
      </c>
      <c r="W17" s="42">
        <v>0.44</v>
      </c>
      <c r="X17" s="94">
        <v>0</v>
      </c>
      <c r="Y17" s="95">
        <v>4.1666666666666664E-2</v>
      </c>
      <c r="Z17" s="41">
        <v>0</v>
      </c>
      <c r="AA17" s="42">
        <v>0.54500000000000004</v>
      </c>
      <c r="AB17" s="94">
        <v>0</v>
      </c>
      <c r="AC17" s="95">
        <v>4.1666666666666664E-2</v>
      </c>
      <c r="AD17" s="41">
        <v>0</v>
      </c>
      <c r="AE17" s="42">
        <v>0.43</v>
      </c>
      <c r="AF17" s="94">
        <v>0</v>
      </c>
      <c r="AG17" s="97">
        <v>4.1666666666666664E-2</v>
      </c>
      <c r="AH17" s="41">
        <v>64.29559326171875</v>
      </c>
      <c r="AI17" s="42">
        <v>9.01</v>
      </c>
      <c r="AJ17" s="94">
        <v>4.1666666666666664E-2</v>
      </c>
      <c r="AK17" s="94">
        <v>0</v>
      </c>
      <c r="AL17" s="41">
        <v>0</v>
      </c>
      <c r="AM17" s="42">
        <v>0.52</v>
      </c>
      <c r="AN17" s="99">
        <v>0</v>
      </c>
      <c r="AO17" s="97">
        <v>4.1666666666666664E-2</v>
      </c>
      <c r="AP17" s="45"/>
    </row>
    <row r="18" spans="1:42" ht="18" customHeight="1" x14ac:dyDescent="0.15">
      <c r="A18" s="4">
        <v>0.41666666666666702</v>
      </c>
      <c r="B18" s="41">
        <v>0</v>
      </c>
      <c r="C18" s="42">
        <v>0.45500000000000002</v>
      </c>
      <c r="D18" s="94">
        <v>0</v>
      </c>
      <c r="E18" s="95">
        <v>4.1666666666666664E-2</v>
      </c>
      <c r="F18" s="41">
        <v>91.106658935546875</v>
      </c>
      <c r="G18" s="42">
        <v>4.8650000000000002</v>
      </c>
      <c r="H18" s="94">
        <v>4.1666666666666664E-2</v>
      </c>
      <c r="I18" s="95">
        <v>0</v>
      </c>
      <c r="J18" s="41">
        <v>0</v>
      </c>
      <c r="K18" s="42">
        <v>0.48</v>
      </c>
      <c r="L18" s="94">
        <v>0</v>
      </c>
      <c r="M18" s="95">
        <v>4.1666666666666664E-2</v>
      </c>
      <c r="N18" s="41">
        <v>0</v>
      </c>
      <c r="O18" s="42">
        <v>0.65</v>
      </c>
      <c r="P18" s="94">
        <v>0</v>
      </c>
      <c r="Q18" s="95">
        <v>4.1666666666666664E-2</v>
      </c>
      <c r="R18" s="41">
        <v>92.364707946777344</v>
      </c>
      <c r="S18" s="42">
        <v>5.07</v>
      </c>
      <c r="T18" s="94">
        <v>4.1666666666666664E-2</v>
      </c>
      <c r="U18" s="95">
        <v>0</v>
      </c>
      <c r="V18" s="41">
        <v>0</v>
      </c>
      <c r="W18" s="42">
        <v>0.45</v>
      </c>
      <c r="X18" s="94">
        <v>0</v>
      </c>
      <c r="Y18" s="95">
        <v>4.1666666666666664E-2</v>
      </c>
      <c r="Z18" s="41">
        <v>0</v>
      </c>
      <c r="AA18" s="42">
        <v>0.56000000000000005</v>
      </c>
      <c r="AB18" s="94">
        <v>0</v>
      </c>
      <c r="AC18" s="95">
        <v>4.1666666666666664E-2</v>
      </c>
      <c r="AD18" s="41">
        <v>0</v>
      </c>
      <c r="AE18" s="42">
        <v>0.46</v>
      </c>
      <c r="AF18" s="94">
        <v>0</v>
      </c>
      <c r="AG18" s="97">
        <v>4.1666666666666664E-2</v>
      </c>
      <c r="AH18" s="41">
        <v>63.306598663330078</v>
      </c>
      <c r="AI18" s="42">
        <v>9.0050000000000008</v>
      </c>
      <c r="AJ18" s="94">
        <v>4.1666666666666664E-2</v>
      </c>
      <c r="AK18" s="94">
        <v>0</v>
      </c>
      <c r="AL18" s="41">
        <v>0</v>
      </c>
      <c r="AM18" s="42">
        <v>0.45500000000000002</v>
      </c>
      <c r="AN18" s="99">
        <v>0</v>
      </c>
      <c r="AO18" s="97">
        <v>4.1666666666666664E-2</v>
      </c>
      <c r="AP18" s="45"/>
    </row>
    <row r="19" spans="1:42" ht="18" customHeight="1" x14ac:dyDescent="0.15">
      <c r="A19" s="4">
        <v>0.45833333333333298</v>
      </c>
      <c r="B19" s="41">
        <v>0</v>
      </c>
      <c r="C19" s="42">
        <v>0.38500000000000001</v>
      </c>
      <c r="D19" s="94">
        <v>0</v>
      </c>
      <c r="E19" s="95">
        <v>4.1666666666666664E-2</v>
      </c>
      <c r="F19" s="41">
        <v>90.824333190917969</v>
      </c>
      <c r="G19" s="42">
        <v>4.9750000000000005</v>
      </c>
      <c r="H19" s="94">
        <v>3.1944444444444449E-2</v>
      </c>
      <c r="I19" s="95">
        <v>9.7222222222222224E-3</v>
      </c>
      <c r="J19" s="41">
        <v>0</v>
      </c>
      <c r="K19" s="42">
        <v>0.47000000000000003</v>
      </c>
      <c r="L19" s="94">
        <v>0</v>
      </c>
      <c r="M19" s="95">
        <v>4.1666666666666664E-2</v>
      </c>
      <c r="N19" s="41">
        <v>0</v>
      </c>
      <c r="O19" s="42">
        <v>0.63</v>
      </c>
      <c r="P19" s="94">
        <v>0</v>
      </c>
      <c r="Q19" s="95">
        <v>4.1666666666666664E-2</v>
      </c>
      <c r="R19" s="41">
        <v>92.584701538085938</v>
      </c>
      <c r="S19" s="42">
        <v>5.0600000000000005</v>
      </c>
      <c r="T19" s="94">
        <v>4.1666666666666664E-2</v>
      </c>
      <c r="U19" s="95">
        <v>0</v>
      </c>
      <c r="V19" s="41">
        <v>0</v>
      </c>
      <c r="W19" s="42">
        <v>0.40500000000000003</v>
      </c>
      <c r="X19" s="94">
        <v>0</v>
      </c>
      <c r="Y19" s="95">
        <v>4.1666666666666664E-2</v>
      </c>
      <c r="Z19" s="41">
        <v>0</v>
      </c>
      <c r="AA19" s="42">
        <v>0.45500000000000002</v>
      </c>
      <c r="AB19" s="94">
        <v>1.5972222222222224E-2</v>
      </c>
      <c r="AC19" s="95">
        <v>2.5694444444444447E-2</v>
      </c>
      <c r="AD19" s="41">
        <v>0</v>
      </c>
      <c r="AE19" s="42">
        <v>0.45500000000000002</v>
      </c>
      <c r="AF19" s="94">
        <v>0</v>
      </c>
      <c r="AG19" s="97">
        <v>4.1666666666666664E-2</v>
      </c>
      <c r="AH19" s="41">
        <v>62.9677734375</v>
      </c>
      <c r="AI19" s="42">
        <v>8.9600000000000009</v>
      </c>
      <c r="AJ19" s="94">
        <v>4.1666666666666664E-2</v>
      </c>
      <c r="AK19" s="94">
        <v>0</v>
      </c>
      <c r="AL19" s="41">
        <v>0</v>
      </c>
      <c r="AM19" s="42">
        <v>0.45500000000000002</v>
      </c>
      <c r="AN19" s="99">
        <v>0</v>
      </c>
      <c r="AO19" s="97">
        <v>4.1666666666666664E-2</v>
      </c>
      <c r="AP19" s="45"/>
    </row>
    <row r="20" spans="1:42" ht="18" customHeight="1" x14ac:dyDescent="0.15">
      <c r="A20" s="4">
        <v>0.5</v>
      </c>
      <c r="B20" s="41">
        <v>0</v>
      </c>
      <c r="C20" s="42">
        <v>0.36499999999999999</v>
      </c>
      <c r="D20" s="94">
        <v>0</v>
      </c>
      <c r="E20" s="95">
        <v>4.1666666666666664E-2</v>
      </c>
      <c r="F20" s="41">
        <v>0</v>
      </c>
      <c r="G20" s="42">
        <v>0.46500000000000002</v>
      </c>
      <c r="H20" s="94">
        <v>0</v>
      </c>
      <c r="I20" s="95">
        <v>4.1666666666666664E-2</v>
      </c>
      <c r="J20" s="41">
        <v>0</v>
      </c>
      <c r="K20" s="42">
        <v>0.38</v>
      </c>
      <c r="L20" s="94">
        <v>0</v>
      </c>
      <c r="M20" s="95">
        <v>4.1666666666666664E-2</v>
      </c>
      <c r="N20" s="41">
        <v>0</v>
      </c>
      <c r="O20" s="42">
        <v>0.57000000000000006</v>
      </c>
      <c r="P20" s="94">
        <v>0</v>
      </c>
      <c r="Q20" s="95">
        <v>4.1666666666666664E-2</v>
      </c>
      <c r="R20" s="41">
        <v>92.082939147949219</v>
      </c>
      <c r="S20" s="42">
        <v>4.9800000000000004</v>
      </c>
      <c r="T20" s="94">
        <v>4.1666666666666664E-2</v>
      </c>
      <c r="U20" s="95">
        <v>0</v>
      </c>
      <c r="V20" s="41">
        <v>0</v>
      </c>
      <c r="W20" s="42">
        <v>0.495</v>
      </c>
      <c r="X20" s="94">
        <v>0</v>
      </c>
      <c r="Y20" s="95">
        <v>4.1666666666666664E-2</v>
      </c>
      <c r="Z20" s="41">
        <v>64.073646545410156</v>
      </c>
      <c r="AA20" s="42">
        <v>8.51</v>
      </c>
      <c r="AB20" s="94">
        <v>4.1666666666666664E-2</v>
      </c>
      <c r="AC20" s="95">
        <v>0</v>
      </c>
      <c r="AD20" s="41">
        <v>0</v>
      </c>
      <c r="AE20" s="42">
        <v>0.33</v>
      </c>
      <c r="AF20" s="94">
        <v>0</v>
      </c>
      <c r="AG20" s="97">
        <v>4.1666666666666664E-2</v>
      </c>
      <c r="AH20" s="41">
        <v>62.303916931152344</v>
      </c>
      <c r="AI20" s="42">
        <v>9.0950000000000006</v>
      </c>
      <c r="AJ20" s="94">
        <v>4.1666666666666664E-2</v>
      </c>
      <c r="AK20" s="94">
        <v>0</v>
      </c>
      <c r="AL20" s="41">
        <v>0</v>
      </c>
      <c r="AM20" s="42">
        <v>0.44</v>
      </c>
      <c r="AN20" s="99">
        <v>0</v>
      </c>
      <c r="AO20" s="97">
        <v>4.1666666666666664E-2</v>
      </c>
      <c r="AP20" s="45"/>
    </row>
    <row r="21" spans="1:42" ht="18" customHeight="1" x14ac:dyDescent="0.15">
      <c r="A21" s="4">
        <v>0.54166666666666696</v>
      </c>
      <c r="B21" s="41">
        <v>0</v>
      </c>
      <c r="C21" s="42">
        <v>0.45</v>
      </c>
      <c r="D21" s="94">
        <v>0</v>
      </c>
      <c r="E21" s="95">
        <v>4.1666666666666664E-2</v>
      </c>
      <c r="F21" s="41">
        <v>0</v>
      </c>
      <c r="G21" s="42">
        <v>0.46500000000000002</v>
      </c>
      <c r="H21" s="94">
        <v>0</v>
      </c>
      <c r="I21" s="95">
        <v>4.1666666666666664E-2</v>
      </c>
      <c r="J21" s="41">
        <v>0</v>
      </c>
      <c r="K21" s="42">
        <v>0.40500000000000003</v>
      </c>
      <c r="L21" s="94">
        <v>1.0416666666666666E-2</v>
      </c>
      <c r="M21" s="95">
        <v>3.125E-2</v>
      </c>
      <c r="N21" s="41">
        <v>0</v>
      </c>
      <c r="O21" s="42">
        <v>0.63</v>
      </c>
      <c r="P21" s="94">
        <v>0</v>
      </c>
      <c r="Q21" s="95">
        <v>4.1666666666666664E-2</v>
      </c>
      <c r="R21" s="41">
        <v>92.600418090820313</v>
      </c>
      <c r="S21" s="42">
        <v>4.8600000000000003</v>
      </c>
      <c r="T21" s="94">
        <v>4.1666666666666664E-2</v>
      </c>
      <c r="U21" s="95">
        <v>0</v>
      </c>
      <c r="V21" s="41">
        <v>0</v>
      </c>
      <c r="W21" s="42">
        <v>0.44500000000000001</v>
      </c>
      <c r="X21" s="94">
        <v>0</v>
      </c>
      <c r="Y21" s="95">
        <v>4.1666666666666664E-2</v>
      </c>
      <c r="Z21" s="41">
        <v>63.696075439453125</v>
      </c>
      <c r="AA21" s="42">
        <v>8.5250000000000004</v>
      </c>
      <c r="AB21" s="94">
        <v>4.1666666666666664E-2</v>
      </c>
      <c r="AC21" s="95">
        <v>0</v>
      </c>
      <c r="AD21" s="41">
        <v>0</v>
      </c>
      <c r="AE21" s="42">
        <v>0.315</v>
      </c>
      <c r="AF21" s="94">
        <v>0</v>
      </c>
      <c r="AG21" s="97">
        <v>4.1666666666666664E-2</v>
      </c>
      <c r="AH21" s="41">
        <v>62.086605072021484</v>
      </c>
      <c r="AI21" s="42">
        <v>9.1349999999999998</v>
      </c>
      <c r="AJ21" s="94">
        <v>4.1666666666666664E-2</v>
      </c>
      <c r="AK21" s="94">
        <v>0</v>
      </c>
      <c r="AL21" s="41">
        <v>0</v>
      </c>
      <c r="AM21" s="42">
        <v>0.44500000000000001</v>
      </c>
      <c r="AN21" s="99">
        <v>0</v>
      </c>
      <c r="AO21" s="97">
        <v>4.1666666666666664E-2</v>
      </c>
      <c r="AP21" s="45"/>
    </row>
    <row r="22" spans="1:42" ht="18" customHeight="1" x14ac:dyDescent="0.15">
      <c r="A22" s="4">
        <v>0.58333333333333304</v>
      </c>
      <c r="B22" s="41">
        <v>0</v>
      </c>
      <c r="C22" s="42">
        <v>0.33500000000000002</v>
      </c>
      <c r="D22" s="94">
        <v>0</v>
      </c>
      <c r="E22" s="95">
        <v>4.1666666666666664E-2</v>
      </c>
      <c r="F22" s="41">
        <v>0</v>
      </c>
      <c r="G22" s="42">
        <v>0.435</v>
      </c>
      <c r="H22" s="94">
        <v>0</v>
      </c>
      <c r="I22" s="95">
        <v>4.1666666666666664E-2</v>
      </c>
      <c r="J22" s="41">
        <v>92.050270080566406</v>
      </c>
      <c r="K22" s="42">
        <v>5.0149999999999997</v>
      </c>
      <c r="L22" s="94">
        <v>4.1666666666666664E-2</v>
      </c>
      <c r="M22" s="95">
        <v>0</v>
      </c>
      <c r="N22" s="41">
        <v>0</v>
      </c>
      <c r="O22" s="42">
        <v>0.67</v>
      </c>
      <c r="P22" s="94">
        <v>0</v>
      </c>
      <c r="Q22" s="95">
        <v>4.1666666666666664E-2</v>
      </c>
      <c r="R22" s="41">
        <v>92.729782104492188</v>
      </c>
      <c r="S22" s="42">
        <v>4.9800000000000004</v>
      </c>
      <c r="T22" s="94">
        <v>4.1666666666666664E-2</v>
      </c>
      <c r="U22" s="95">
        <v>0</v>
      </c>
      <c r="V22" s="41">
        <v>0</v>
      </c>
      <c r="W22" s="42">
        <v>0.34500000000000003</v>
      </c>
      <c r="X22" s="94">
        <v>0</v>
      </c>
      <c r="Y22" s="95">
        <v>4.1666666666666664E-2</v>
      </c>
      <c r="Z22" s="41">
        <v>64.579383850097656</v>
      </c>
      <c r="AA22" s="42">
        <v>8.51</v>
      </c>
      <c r="AB22" s="94">
        <v>4.1666666666666664E-2</v>
      </c>
      <c r="AC22" s="95">
        <v>0</v>
      </c>
      <c r="AD22" s="41">
        <v>0</v>
      </c>
      <c r="AE22" s="42">
        <v>0.32500000000000001</v>
      </c>
      <c r="AF22" s="94">
        <v>0</v>
      </c>
      <c r="AG22" s="97">
        <v>4.1666666666666664E-2</v>
      </c>
      <c r="AH22" s="41">
        <v>63.148555755615234</v>
      </c>
      <c r="AI22" s="42">
        <v>9.0850000000000009</v>
      </c>
      <c r="AJ22" s="94">
        <v>3.6805555555555557E-2</v>
      </c>
      <c r="AK22" s="94">
        <v>4.8611111111111112E-3</v>
      </c>
      <c r="AL22" s="41">
        <v>0</v>
      </c>
      <c r="AM22" s="42">
        <v>0.45500000000000002</v>
      </c>
      <c r="AN22" s="99">
        <v>0</v>
      </c>
      <c r="AO22" s="97">
        <v>4.1666666666666664E-2</v>
      </c>
      <c r="AP22" s="45"/>
    </row>
    <row r="23" spans="1:42" ht="18" customHeight="1" x14ac:dyDescent="0.15">
      <c r="A23" s="4">
        <v>0.625</v>
      </c>
      <c r="B23" s="41">
        <v>0</v>
      </c>
      <c r="C23" s="42">
        <v>0.38500000000000001</v>
      </c>
      <c r="D23" s="94">
        <v>0</v>
      </c>
      <c r="E23" s="95">
        <v>4.1666666666666664E-2</v>
      </c>
      <c r="F23" s="41">
        <v>0</v>
      </c>
      <c r="G23" s="42">
        <v>0.36</v>
      </c>
      <c r="H23" s="94">
        <v>0</v>
      </c>
      <c r="I23" s="95">
        <v>4.1666666666666664E-2</v>
      </c>
      <c r="J23" s="41">
        <v>92.984695434570313</v>
      </c>
      <c r="K23" s="42">
        <v>4.99</v>
      </c>
      <c r="L23" s="94">
        <v>4.1666666666666664E-2</v>
      </c>
      <c r="M23" s="95">
        <v>0</v>
      </c>
      <c r="N23" s="41">
        <v>0</v>
      </c>
      <c r="O23" s="42">
        <v>0.55500000000000005</v>
      </c>
      <c r="P23" s="94">
        <v>0</v>
      </c>
      <c r="Q23" s="95">
        <v>4.1666666666666664E-2</v>
      </c>
      <c r="R23" s="41">
        <v>93.266586303710938</v>
      </c>
      <c r="S23" s="42">
        <v>4.9450000000000003</v>
      </c>
      <c r="T23" s="94">
        <v>9.0277777777777787E-3</v>
      </c>
      <c r="U23" s="95">
        <v>3.2638888888888891E-2</v>
      </c>
      <c r="V23" s="41">
        <v>0</v>
      </c>
      <c r="W23" s="42">
        <v>0.34500000000000003</v>
      </c>
      <c r="X23" s="94">
        <v>0</v>
      </c>
      <c r="Y23" s="95">
        <v>4.1666666666666664E-2</v>
      </c>
      <c r="Z23" s="41">
        <v>65.104484558105469</v>
      </c>
      <c r="AA23" s="42">
        <v>8.57</v>
      </c>
      <c r="AB23" s="94">
        <v>4.1666666666666664E-2</v>
      </c>
      <c r="AC23" s="95">
        <v>0</v>
      </c>
      <c r="AD23" s="41">
        <v>0</v>
      </c>
      <c r="AE23" s="42">
        <v>0.37</v>
      </c>
      <c r="AF23" s="94">
        <v>0</v>
      </c>
      <c r="AG23" s="97">
        <v>4.1666666666666664E-2</v>
      </c>
      <c r="AH23" s="41">
        <v>0</v>
      </c>
      <c r="AI23" s="42">
        <v>0.54</v>
      </c>
      <c r="AJ23" s="94">
        <v>0</v>
      </c>
      <c r="AK23" s="94">
        <v>4.1666666666666664E-2</v>
      </c>
      <c r="AL23" s="41">
        <v>0</v>
      </c>
      <c r="AM23" s="42">
        <v>0.375</v>
      </c>
      <c r="AN23" s="99">
        <v>0</v>
      </c>
      <c r="AO23" s="97">
        <v>4.1666666666666664E-2</v>
      </c>
      <c r="AP23" s="45"/>
    </row>
    <row r="24" spans="1:42" ht="18" customHeight="1" x14ac:dyDescent="0.15">
      <c r="A24" s="4">
        <v>0.66666666666666696</v>
      </c>
      <c r="B24" s="41">
        <v>0</v>
      </c>
      <c r="C24" s="42">
        <v>0.35499999999999998</v>
      </c>
      <c r="D24" s="94">
        <v>0</v>
      </c>
      <c r="E24" s="95">
        <v>4.1666666666666664E-2</v>
      </c>
      <c r="F24" s="41">
        <v>0</v>
      </c>
      <c r="G24" s="42">
        <v>0.46</v>
      </c>
      <c r="H24" s="94">
        <v>0</v>
      </c>
      <c r="I24" s="95">
        <v>4.1666666666666664E-2</v>
      </c>
      <c r="J24" s="41">
        <v>92.760871887207031</v>
      </c>
      <c r="K24" s="42">
        <v>4.7750000000000004</v>
      </c>
      <c r="L24" s="94">
        <v>4.1666666666666664E-2</v>
      </c>
      <c r="M24" s="95">
        <v>0</v>
      </c>
      <c r="N24" s="41">
        <v>0</v>
      </c>
      <c r="O24" s="42">
        <v>0.65</v>
      </c>
      <c r="P24" s="94">
        <v>0</v>
      </c>
      <c r="Q24" s="95">
        <v>4.1666666666666664E-2</v>
      </c>
      <c r="R24" s="41">
        <v>0</v>
      </c>
      <c r="S24" s="42">
        <v>0.435</v>
      </c>
      <c r="T24" s="94">
        <v>0</v>
      </c>
      <c r="U24" s="95">
        <v>4.1666666666666664E-2</v>
      </c>
      <c r="V24" s="41">
        <v>0</v>
      </c>
      <c r="W24" s="42">
        <v>0.33500000000000002</v>
      </c>
      <c r="X24" s="94">
        <v>3.9583333333333331E-2</v>
      </c>
      <c r="Y24" s="95">
        <v>2.0833333333333333E-3</v>
      </c>
      <c r="Z24" s="41">
        <v>64.680244445800781</v>
      </c>
      <c r="AA24" s="42">
        <v>8.5750000000000011</v>
      </c>
      <c r="AB24" s="94">
        <v>4.1666666666666664E-2</v>
      </c>
      <c r="AC24" s="95">
        <v>0</v>
      </c>
      <c r="AD24" s="41">
        <v>0</v>
      </c>
      <c r="AE24" s="42">
        <v>0.37</v>
      </c>
      <c r="AF24" s="94">
        <v>0</v>
      </c>
      <c r="AG24" s="97">
        <v>4.1666666666666664E-2</v>
      </c>
      <c r="AH24" s="41">
        <v>0</v>
      </c>
      <c r="AI24" s="42">
        <v>0.55000000000000004</v>
      </c>
      <c r="AJ24" s="94">
        <v>0</v>
      </c>
      <c r="AK24" s="94">
        <v>4.1666666666666664E-2</v>
      </c>
      <c r="AL24" s="41">
        <v>0</v>
      </c>
      <c r="AM24" s="42">
        <v>0.48</v>
      </c>
      <c r="AN24" s="99">
        <v>0</v>
      </c>
      <c r="AO24" s="97">
        <v>4.1666666666666664E-2</v>
      </c>
      <c r="AP24" s="45"/>
    </row>
    <row r="25" spans="1:42" ht="18" customHeight="1" x14ac:dyDescent="0.15">
      <c r="A25" s="4">
        <v>0.70833333333333304</v>
      </c>
      <c r="B25" s="41">
        <v>0</v>
      </c>
      <c r="C25" s="42">
        <v>0.36</v>
      </c>
      <c r="D25" s="94">
        <v>0</v>
      </c>
      <c r="E25" s="95">
        <v>4.1666666666666664E-2</v>
      </c>
      <c r="F25" s="41">
        <v>0</v>
      </c>
      <c r="G25" s="42">
        <v>0.38</v>
      </c>
      <c r="H25" s="94">
        <v>0</v>
      </c>
      <c r="I25" s="95">
        <v>4.1666666666666664E-2</v>
      </c>
      <c r="J25" s="41">
        <v>92.561126708984375</v>
      </c>
      <c r="K25" s="42">
        <v>4.9800000000000004</v>
      </c>
      <c r="L25" s="94">
        <v>4.1666666666666664E-2</v>
      </c>
      <c r="M25" s="95">
        <v>0</v>
      </c>
      <c r="N25" s="41">
        <v>0</v>
      </c>
      <c r="O25" s="42">
        <v>0.55000000000000004</v>
      </c>
      <c r="P25" s="94">
        <v>0</v>
      </c>
      <c r="Q25" s="95">
        <v>4.1666666666666664E-2</v>
      </c>
      <c r="R25" s="41">
        <v>0</v>
      </c>
      <c r="S25" s="42">
        <v>0.42499999999999999</v>
      </c>
      <c r="T25" s="94">
        <v>0</v>
      </c>
      <c r="U25" s="95">
        <v>4.1666666666666664E-2</v>
      </c>
      <c r="V25" s="41">
        <v>92.135757446289063</v>
      </c>
      <c r="W25" s="42">
        <v>4.5750000000000002</v>
      </c>
      <c r="X25" s="94">
        <v>4.1666666666666664E-2</v>
      </c>
      <c r="Y25" s="95">
        <v>0</v>
      </c>
      <c r="Z25" s="41">
        <v>64.826202392578125</v>
      </c>
      <c r="AA25" s="42">
        <v>8.5750000000000011</v>
      </c>
      <c r="AB25" s="94">
        <v>4.1666666666666664E-2</v>
      </c>
      <c r="AC25" s="95">
        <v>0</v>
      </c>
      <c r="AD25" s="41">
        <v>0</v>
      </c>
      <c r="AE25" s="42">
        <v>0.35499999999999998</v>
      </c>
      <c r="AF25" s="94">
        <v>0</v>
      </c>
      <c r="AG25" s="97">
        <v>4.1666666666666664E-2</v>
      </c>
      <c r="AH25" s="41">
        <v>0</v>
      </c>
      <c r="AI25" s="42">
        <v>0.55500000000000005</v>
      </c>
      <c r="AJ25" s="94">
        <v>0</v>
      </c>
      <c r="AK25" s="94">
        <v>4.1666666666666664E-2</v>
      </c>
      <c r="AL25" s="41">
        <v>0</v>
      </c>
      <c r="AM25" s="42">
        <v>0.4</v>
      </c>
      <c r="AN25" s="99">
        <v>0</v>
      </c>
      <c r="AO25" s="97">
        <v>4.1666666666666664E-2</v>
      </c>
      <c r="AP25" s="45"/>
    </row>
    <row r="26" spans="1:42" ht="18" customHeight="1" x14ac:dyDescent="0.15">
      <c r="A26" s="4">
        <v>0.75</v>
      </c>
      <c r="B26" s="41">
        <v>0</v>
      </c>
      <c r="C26" s="42">
        <v>0.36499999999999999</v>
      </c>
      <c r="D26" s="94">
        <v>0</v>
      </c>
      <c r="E26" s="95">
        <v>4.1666666666666664E-2</v>
      </c>
      <c r="F26" s="41">
        <v>0</v>
      </c>
      <c r="G26" s="42">
        <v>0.34500000000000003</v>
      </c>
      <c r="H26" s="94">
        <v>0</v>
      </c>
      <c r="I26" s="95">
        <v>4.1666666666666664E-2</v>
      </c>
      <c r="J26" s="41">
        <v>92.396430969238281</v>
      </c>
      <c r="K26" s="42">
        <v>4.95</v>
      </c>
      <c r="L26" s="94">
        <v>4.1666666666666664E-2</v>
      </c>
      <c r="M26" s="95">
        <v>0</v>
      </c>
      <c r="N26" s="41">
        <v>0</v>
      </c>
      <c r="O26" s="42">
        <v>0.56000000000000005</v>
      </c>
      <c r="P26" s="94">
        <v>0</v>
      </c>
      <c r="Q26" s="95">
        <v>4.1666666666666664E-2</v>
      </c>
      <c r="R26" s="41">
        <v>0</v>
      </c>
      <c r="S26" s="42">
        <v>0.35499999999999998</v>
      </c>
      <c r="T26" s="94">
        <v>0</v>
      </c>
      <c r="U26" s="95">
        <v>4.1666666666666664E-2</v>
      </c>
      <c r="V26" s="41">
        <v>92.713333129882813</v>
      </c>
      <c r="W26" s="42">
        <v>4.83</v>
      </c>
      <c r="X26" s="94">
        <v>3.3333333333333333E-2</v>
      </c>
      <c r="Y26" s="95">
        <v>8.3333333333333332E-3</v>
      </c>
      <c r="Z26" s="41">
        <v>64.731117248535156</v>
      </c>
      <c r="AA26" s="42">
        <v>8.5400000000000009</v>
      </c>
      <c r="AB26" s="94">
        <v>4.1666666666666664E-2</v>
      </c>
      <c r="AC26" s="95">
        <v>0</v>
      </c>
      <c r="AD26" s="41">
        <v>0</v>
      </c>
      <c r="AE26" s="42">
        <v>0.31</v>
      </c>
      <c r="AF26" s="94">
        <v>0</v>
      </c>
      <c r="AG26" s="97">
        <v>4.1666666666666664E-2</v>
      </c>
      <c r="AH26" s="41">
        <v>0</v>
      </c>
      <c r="AI26" s="42">
        <v>0.57500000000000007</v>
      </c>
      <c r="AJ26" s="94">
        <v>0</v>
      </c>
      <c r="AK26" s="94">
        <v>4.1666666666666664E-2</v>
      </c>
      <c r="AL26" s="41">
        <v>0</v>
      </c>
      <c r="AM26" s="42">
        <v>0.33500000000000002</v>
      </c>
      <c r="AN26" s="99">
        <v>0</v>
      </c>
      <c r="AO26" s="97">
        <v>4.1666666666666664E-2</v>
      </c>
      <c r="AP26" s="45"/>
    </row>
    <row r="27" spans="1:42" ht="18" customHeight="1" x14ac:dyDescent="0.15">
      <c r="A27" s="4">
        <v>0.79166666666666696</v>
      </c>
      <c r="B27" s="41">
        <v>0</v>
      </c>
      <c r="C27" s="42">
        <v>0.37</v>
      </c>
      <c r="D27" s="94">
        <v>0</v>
      </c>
      <c r="E27" s="95">
        <v>4.1666666666666664E-2</v>
      </c>
      <c r="F27" s="41">
        <v>0</v>
      </c>
      <c r="G27" s="42">
        <v>0.37</v>
      </c>
      <c r="H27" s="94">
        <v>0</v>
      </c>
      <c r="I27" s="95">
        <v>4.1666666666666664E-2</v>
      </c>
      <c r="J27" s="41">
        <v>93.120231628417969</v>
      </c>
      <c r="K27" s="42">
        <v>4.7850000000000001</v>
      </c>
      <c r="L27" s="94">
        <v>4.1666666666666664E-2</v>
      </c>
      <c r="M27" s="95">
        <v>0</v>
      </c>
      <c r="N27" s="41">
        <v>0</v>
      </c>
      <c r="O27" s="42">
        <v>0.54500000000000004</v>
      </c>
      <c r="P27" s="94">
        <v>0</v>
      </c>
      <c r="Q27" s="95">
        <v>4.1666666666666664E-2</v>
      </c>
      <c r="R27" s="41">
        <v>0</v>
      </c>
      <c r="S27" s="42">
        <v>0.35000000000000003</v>
      </c>
      <c r="T27" s="94">
        <v>0</v>
      </c>
      <c r="U27" s="95">
        <v>4.1666666666666664E-2</v>
      </c>
      <c r="V27" s="41">
        <v>0</v>
      </c>
      <c r="W27" s="42">
        <v>0.33500000000000002</v>
      </c>
      <c r="X27" s="94">
        <v>0</v>
      </c>
      <c r="Y27" s="95">
        <v>4.1666666666666664E-2</v>
      </c>
      <c r="Z27" s="41">
        <v>64.770843505859375</v>
      </c>
      <c r="AA27" s="42">
        <v>8.5649999999999995</v>
      </c>
      <c r="AB27" s="94">
        <v>4.1666666666666664E-2</v>
      </c>
      <c r="AC27" s="95">
        <v>0</v>
      </c>
      <c r="AD27" s="41">
        <v>0</v>
      </c>
      <c r="AE27" s="42">
        <v>0.38</v>
      </c>
      <c r="AF27" s="94">
        <v>0</v>
      </c>
      <c r="AG27" s="97">
        <v>4.1666666666666664E-2</v>
      </c>
      <c r="AH27" s="41">
        <v>0</v>
      </c>
      <c r="AI27" s="42">
        <v>0.54500000000000004</v>
      </c>
      <c r="AJ27" s="94">
        <v>0</v>
      </c>
      <c r="AK27" s="94">
        <v>4.1666666666666664E-2</v>
      </c>
      <c r="AL27" s="41">
        <v>0</v>
      </c>
      <c r="AM27" s="42">
        <v>0.34</v>
      </c>
      <c r="AN27" s="99">
        <v>0</v>
      </c>
      <c r="AO27" s="97">
        <v>4.1666666666666664E-2</v>
      </c>
      <c r="AP27" s="45"/>
    </row>
    <row r="28" spans="1:42" ht="18" customHeight="1" x14ac:dyDescent="0.15">
      <c r="A28" s="4">
        <v>0.83333333333333304</v>
      </c>
      <c r="B28" s="41">
        <v>0</v>
      </c>
      <c r="C28" s="42">
        <v>0.33500000000000002</v>
      </c>
      <c r="D28" s="94">
        <v>0</v>
      </c>
      <c r="E28" s="95">
        <v>4.1666666666666664E-2</v>
      </c>
      <c r="F28" s="41">
        <v>0</v>
      </c>
      <c r="G28" s="42">
        <v>0.375</v>
      </c>
      <c r="H28" s="94">
        <v>0</v>
      </c>
      <c r="I28" s="95">
        <v>4.1666666666666664E-2</v>
      </c>
      <c r="J28" s="41">
        <v>92.859275817871094</v>
      </c>
      <c r="K28" s="42">
        <v>4.8250000000000002</v>
      </c>
      <c r="L28" s="94">
        <v>4.1666666666666664E-2</v>
      </c>
      <c r="M28" s="95">
        <v>0</v>
      </c>
      <c r="N28" s="41">
        <v>0</v>
      </c>
      <c r="O28" s="42">
        <v>0.40500000000000003</v>
      </c>
      <c r="P28" s="94">
        <v>0</v>
      </c>
      <c r="Q28" s="95">
        <v>4.1666666666666664E-2</v>
      </c>
      <c r="R28" s="41">
        <v>0</v>
      </c>
      <c r="S28" s="42">
        <v>0.375</v>
      </c>
      <c r="T28" s="94">
        <v>0</v>
      </c>
      <c r="U28" s="95">
        <v>4.1666666666666664E-2</v>
      </c>
      <c r="V28" s="41">
        <v>0</v>
      </c>
      <c r="W28" s="42">
        <v>0.32500000000000001</v>
      </c>
      <c r="X28" s="94">
        <v>0</v>
      </c>
      <c r="Y28" s="95">
        <v>4.1666666666666664E-2</v>
      </c>
      <c r="Z28" s="41">
        <v>64.779365539550781</v>
      </c>
      <c r="AA28" s="42">
        <v>8.5350000000000001</v>
      </c>
      <c r="AB28" s="94">
        <v>4.1666666666666664E-2</v>
      </c>
      <c r="AC28" s="95">
        <v>0</v>
      </c>
      <c r="AD28" s="41">
        <v>0</v>
      </c>
      <c r="AE28" s="42">
        <v>0.35499999999999998</v>
      </c>
      <c r="AF28" s="94">
        <v>0</v>
      </c>
      <c r="AG28" s="97">
        <v>4.1666666666666664E-2</v>
      </c>
      <c r="AH28" s="41">
        <v>0</v>
      </c>
      <c r="AI28" s="42">
        <v>0.6</v>
      </c>
      <c r="AJ28" s="94">
        <v>0</v>
      </c>
      <c r="AK28" s="94">
        <v>4.1666666666666664E-2</v>
      </c>
      <c r="AL28" s="41">
        <v>0</v>
      </c>
      <c r="AM28" s="42">
        <v>0.34</v>
      </c>
      <c r="AN28" s="99">
        <v>0</v>
      </c>
      <c r="AO28" s="97">
        <v>4.1666666666666664E-2</v>
      </c>
      <c r="AP28" s="45"/>
    </row>
    <row r="29" spans="1:42" ht="18" customHeight="1" x14ac:dyDescent="0.15">
      <c r="A29" s="4">
        <v>0.875</v>
      </c>
      <c r="B29" s="41">
        <v>0</v>
      </c>
      <c r="C29" s="42">
        <v>0.36</v>
      </c>
      <c r="D29" s="94">
        <v>0</v>
      </c>
      <c r="E29" s="95">
        <v>4.1666666666666664E-2</v>
      </c>
      <c r="F29" s="41">
        <v>0</v>
      </c>
      <c r="G29" s="42">
        <v>0.36499999999999999</v>
      </c>
      <c r="H29" s="94">
        <v>0</v>
      </c>
      <c r="I29" s="95">
        <v>4.1666666666666664E-2</v>
      </c>
      <c r="J29" s="41">
        <v>92.4788818359375</v>
      </c>
      <c r="K29" s="42">
        <v>4.8899999999999997</v>
      </c>
      <c r="L29" s="94">
        <v>4.1666666666666664E-2</v>
      </c>
      <c r="M29" s="95">
        <v>0</v>
      </c>
      <c r="N29" s="41">
        <v>0</v>
      </c>
      <c r="O29" s="42">
        <v>0.55000000000000004</v>
      </c>
      <c r="P29" s="94">
        <v>3.3333333333333333E-2</v>
      </c>
      <c r="Q29" s="95">
        <v>8.3333333333333332E-3</v>
      </c>
      <c r="R29" s="41">
        <v>0</v>
      </c>
      <c r="S29" s="42">
        <v>0.48</v>
      </c>
      <c r="T29" s="94">
        <v>0</v>
      </c>
      <c r="U29" s="95">
        <v>4.1666666666666664E-2</v>
      </c>
      <c r="V29" s="41">
        <v>0</v>
      </c>
      <c r="W29" s="42">
        <v>0.34500000000000003</v>
      </c>
      <c r="X29" s="94">
        <v>0</v>
      </c>
      <c r="Y29" s="95">
        <v>4.1666666666666664E-2</v>
      </c>
      <c r="Z29" s="41">
        <v>64.442825317382813</v>
      </c>
      <c r="AA29" s="42">
        <v>8.4849999999999994</v>
      </c>
      <c r="AB29" s="94">
        <v>4.1666666666666664E-2</v>
      </c>
      <c r="AC29" s="95">
        <v>0</v>
      </c>
      <c r="AD29" s="41">
        <v>0</v>
      </c>
      <c r="AE29" s="42">
        <v>0.315</v>
      </c>
      <c r="AF29" s="94">
        <v>0</v>
      </c>
      <c r="AG29" s="97">
        <v>4.1666666666666664E-2</v>
      </c>
      <c r="AH29" s="41">
        <v>0</v>
      </c>
      <c r="AI29" s="42">
        <v>0.56000000000000005</v>
      </c>
      <c r="AJ29" s="94">
        <v>0</v>
      </c>
      <c r="AK29" s="94">
        <v>4.1666666666666664E-2</v>
      </c>
      <c r="AL29" s="41">
        <v>0</v>
      </c>
      <c r="AM29" s="42">
        <v>0.45500000000000002</v>
      </c>
      <c r="AN29" s="99">
        <v>0</v>
      </c>
      <c r="AO29" s="97">
        <v>4.1666666666666664E-2</v>
      </c>
      <c r="AP29" s="45"/>
    </row>
    <row r="30" spans="1:42" ht="18" customHeight="1" x14ac:dyDescent="0.15">
      <c r="A30" s="4">
        <v>0.91666666666666696</v>
      </c>
      <c r="B30" s="41">
        <v>0</v>
      </c>
      <c r="C30" s="42">
        <v>0.35499999999999998</v>
      </c>
      <c r="D30" s="94">
        <v>0</v>
      </c>
      <c r="E30" s="95">
        <v>4.1666666666666664E-2</v>
      </c>
      <c r="F30" s="41">
        <v>0</v>
      </c>
      <c r="G30" s="42">
        <v>0.36</v>
      </c>
      <c r="H30" s="94">
        <v>0</v>
      </c>
      <c r="I30" s="95">
        <v>4.1666666666666664E-2</v>
      </c>
      <c r="J30" s="41">
        <v>91.868873596191406</v>
      </c>
      <c r="K30" s="42">
        <v>4.99</v>
      </c>
      <c r="L30" s="94">
        <v>4.1666666666666664E-2</v>
      </c>
      <c r="M30" s="95">
        <v>0</v>
      </c>
      <c r="N30" s="41">
        <v>96.5108642578125</v>
      </c>
      <c r="O30" s="42">
        <v>5.28</v>
      </c>
      <c r="P30" s="94">
        <v>5.5555555555555558E-3</v>
      </c>
      <c r="Q30" s="95">
        <v>3.6111111111111115E-2</v>
      </c>
      <c r="R30" s="41">
        <v>0</v>
      </c>
      <c r="S30" s="42">
        <v>0.43</v>
      </c>
      <c r="T30" s="94">
        <v>0</v>
      </c>
      <c r="U30" s="95">
        <v>4.1666666666666664E-2</v>
      </c>
      <c r="V30" s="41">
        <v>0</v>
      </c>
      <c r="W30" s="42">
        <v>0.34500000000000003</v>
      </c>
      <c r="X30" s="94">
        <v>0</v>
      </c>
      <c r="Y30" s="95">
        <v>4.1666666666666664E-2</v>
      </c>
      <c r="Z30" s="41">
        <v>64.95465087890625</v>
      </c>
      <c r="AA30" s="42">
        <v>8.5350000000000001</v>
      </c>
      <c r="AB30" s="94">
        <v>4.1666666666666664E-2</v>
      </c>
      <c r="AC30" s="95">
        <v>0</v>
      </c>
      <c r="AD30" s="41">
        <v>0</v>
      </c>
      <c r="AE30" s="42">
        <v>0.35499999999999998</v>
      </c>
      <c r="AF30" s="94">
        <v>0</v>
      </c>
      <c r="AG30" s="97">
        <v>4.1666666666666664E-2</v>
      </c>
      <c r="AH30" s="41">
        <v>0</v>
      </c>
      <c r="AI30" s="42">
        <v>0.59499999999999997</v>
      </c>
      <c r="AJ30" s="94">
        <v>0</v>
      </c>
      <c r="AK30" s="94">
        <v>4.1666666666666664E-2</v>
      </c>
      <c r="AL30" s="41">
        <v>0</v>
      </c>
      <c r="AM30" s="42">
        <v>0.35499999999999998</v>
      </c>
      <c r="AN30" s="99">
        <v>0</v>
      </c>
      <c r="AO30" s="97">
        <v>4.1666666666666664E-2</v>
      </c>
      <c r="AP30" s="45"/>
    </row>
    <row r="31" spans="1:42" ht="18" customHeight="1" x14ac:dyDescent="0.15">
      <c r="A31" s="4">
        <v>0.95833333333333304</v>
      </c>
      <c r="B31" s="41">
        <v>0</v>
      </c>
      <c r="C31" s="42">
        <v>0.35499999999999998</v>
      </c>
      <c r="D31" s="94">
        <v>0</v>
      </c>
      <c r="E31" s="95">
        <v>4.1666666666666664E-2</v>
      </c>
      <c r="F31" s="41">
        <v>0</v>
      </c>
      <c r="G31" s="42">
        <v>0.36499999999999999</v>
      </c>
      <c r="H31" s="94">
        <v>0</v>
      </c>
      <c r="I31" s="95">
        <v>4.1666666666666664E-2</v>
      </c>
      <c r="J31" s="41">
        <v>93.399795532226563</v>
      </c>
      <c r="K31" s="42">
        <v>4.87</v>
      </c>
      <c r="L31" s="94">
        <v>4.1666666666666664E-2</v>
      </c>
      <c r="M31" s="95">
        <v>0</v>
      </c>
      <c r="N31" s="41">
        <v>0</v>
      </c>
      <c r="O31" s="42">
        <v>0.53500000000000003</v>
      </c>
      <c r="P31" s="94">
        <v>0</v>
      </c>
      <c r="Q31" s="95">
        <v>4.1666666666666664E-2</v>
      </c>
      <c r="R31" s="41">
        <v>0</v>
      </c>
      <c r="S31" s="42">
        <v>0.44</v>
      </c>
      <c r="T31" s="94">
        <v>0</v>
      </c>
      <c r="U31" s="95">
        <v>4.1666666666666664E-2</v>
      </c>
      <c r="V31" s="41">
        <v>0</v>
      </c>
      <c r="W31" s="42">
        <v>0.34</v>
      </c>
      <c r="X31" s="94">
        <v>0</v>
      </c>
      <c r="Y31" s="95">
        <v>4.1666666666666664E-2</v>
      </c>
      <c r="Z31" s="41">
        <v>64.914047241210938</v>
      </c>
      <c r="AA31" s="42">
        <v>8.51</v>
      </c>
      <c r="AB31" s="94">
        <v>1.3194444444444444E-2</v>
      </c>
      <c r="AC31" s="95">
        <v>2.8472222222222222E-2</v>
      </c>
      <c r="AD31" s="41">
        <v>0</v>
      </c>
      <c r="AE31" s="42">
        <v>0.35499999999999998</v>
      </c>
      <c r="AF31" s="94">
        <v>3.125E-2</v>
      </c>
      <c r="AG31" s="97">
        <v>1.0416666666666666E-2</v>
      </c>
      <c r="AH31" s="41">
        <v>0</v>
      </c>
      <c r="AI31" s="42">
        <v>0.69500000000000006</v>
      </c>
      <c r="AJ31" s="94">
        <v>0</v>
      </c>
      <c r="AK31" s="94">
        <v>4.1666666666666664E-2</v>
      </c>
      <c r="AL31" s="41">
        <v>0</v>
      </c>
      <c r="AM31" s="42">
        <v>0.45500000000000002</v>
      </c>
      <c r="AN31" s="99">
        <v>0</v>
      </c>
      <c r="AO31" s="97">
        <v>4.1666666666666664E-2</v>
      </c>
      <c r="AP31" s="45"/>
    </row>
    <row r="32" spans="1:42" ht="18" customHeight="1" x14ac:dyDescent="0.15">
      <c r="A32" s="196" t="s">
        <v>99</v>
      </c>
      <c r="B32" s="41">
        <v>0</v>
      </c>
      <c r="C32" s="42">
        <v>0.37</v>
      </c>
      <c r="D32" s="94">
        <v>0</v>
      </c>
      <c r="E32" s="95">
        <v>1.3888888888888888E-2</v>
      </c>
      <c r="F32" s="41">
        <v>0</v>
      </c>
      <c r="G32" s="42">
        <v>0.47000000000000003</v>
      </c>
      <c r="H32" s="94">
        <v>0</v>
      </c>
      <c r="I32" s="95">
        <v>1.3888888888888888E-2</v>
      </c>
      <c r="J32" s="41">
        <v>93.587554931640625</v>
      </c>
      <c r="K32" s="42">
        <v>4.8600000000000003</v>
      </c>
      <c r="L32" s="94">
        <v>1.3888888888888888E-2</v>
      </c>
      <c r="M32" s="95">
        <v>0</v>
      </c>
      <c r="N32" s="41">
        <v>0</v>
      </c>
      <c r="O32" s="42">
        <v>0.51</v>
      </c>
      <c r="P32" s="94">
        <v>0</v>
      </c>
      <c r="Q32" s="95">
        <v>1.3888888888888888E-2</v>
      </c>
      <c r="R32" s="41">
        <v>0</v>
      </c>
      <c r="S32" s="42">
        <v>0.47000000000000003</v>
      </c>
      <c r="T32" s="94">
        <v>0</v>
      </c>
      <c r="U32" s="95">
        <v>1.3888888888888888E-2</v>
      </c>
      <c r="V32" s="41">
        <v>0</v>
      </c>
      <c r="W32" s="42">
        <v>0.47500000000000003</v>
      </c>
      <c r="X32" s="94">
        <v>0</v>
      </c>
      <c r="Y32" s="95">
        <v>1.3888888888888888E-2</v>
      </c>
      <c r="Z32" s="41">
        <v>0</v>
      </c>
      <c r="AA32" s="42">
        <v>0.42</v>
      </c>
      <c r="AB32" s="94">
        <v>0</v>
      </c>
      <c r="AC32" s="95">
        <v>1.3888888888888888E-2</v>
      </c>
      <c r="AD32" s="41">
        <v>64.331832885742188</v>
      </c>
      <c r="AE32" s="42">
        <v>8.4749999999999996</v>
      </c>
      <c r="AF32" s="94">
        <v>1.3888888888888888E-2</v>
      </c>
      <c r="AG32" s="97">
        <v>0</v>
      </c>
      <c r="AH32" s="41">
        <v>0</v>
      </c>
      <c r="AI32" s="42">
        <v>0.67</v>
      </c>
      <c r="AJ32" s="94">
        <v>0</v>
      </c>
      <c r="AK32" s="94">
        <v>1.3888888888888888E-2</v>
      </c>
      <c r="AL32" s="41">
        <v>0</v>
      </c>
      <c r="AM32" s="42">
        <v>0.48</v>
      </c>
      <c r="AN32" s="99">
        <v>0</v>
      </c>
      <c r="AO32" s="97">
        <v>1.3888888888888888E-2</v>
      </c>
      <c r="AP32" s="45"/>
    </row>
    <row r="33" spans="1:42" ht="18" customHeight="1" x14ac:dyDescent="0.15">
      <c r="A33" s="5" t="s">
        <v>20</v>
      </c>
      <c r="B33" s="17">
        <f>MAX(B9:B32)</f>
        <v>0</v>
      </c>
      <c r="C33" s="14">
        <f>MAX(C9:C32)</f>
        <v>0.48</v>
      </c>
      <c r="D33" s="23"/>
      <c r="E33" s="23"/>
      <c r="F33" s="17">
        <f>MAX(F9:F32)</f>
        <v>93.078330993652344</v>
      </c>
      <c r="G33" s="14">
        <f>MAX(G9:G32)</f>
        <v>4.9750000000000005</v>
      </c>
      <c r="H33" s="24"/>
      <c r="I33" s="24"/>
      <c r="J33" s="17">
        <f>MAX(J9:J32)</f>
        <v>93.587554931640625</v>
      </c>
      <c r="K33" s="14">
        <f>MAX(K9:K32)</f>
        <v>5.0149999999999997</v>
      </c>
      <c r="L33" s="24"/>
      <c r="M33" s="24"/>
      <c r="N33" s="17">
        <f>MAX(N9:N32)</f>
        <v>96.5108642578125</v>
      </c>
      <c r="O33" s="14">
        <f>MAX(O9:O32)</f>
        <v>5.28</v>
      </c>
      <c r="P33" s="24"/>
      <c r="Q33" s="24"/>
      <c r="R33" s="17">
        <f>MAX(R9:R32)</f>
        <v>93.414962768554688</v>
      </c>
      <c r="S33" s="14">
        <f>MAX(S9:S32)</f>
        <v>5.07</v>
      </c>
      <c r="T33" s="24"/>
      <c r="U33" s="24"/>
      <c r="V33" s="17">
        <f>MAX(V9:V32)</f>
        <v>92.713333129882813</v>
      </c>
      <c r="W33" s="14">
        <f>MAX(W9:W32)</f>
        <v>4.83</v>
      </c>
      <c r="X33" s="24"/>
      <c r="Y33" s="24"/>
      <c r="Z33" s="17">
        <f>MAX(Z9:Z32)</f>
        <v>65.104484558105469</v>
      </c>
      <c r="AA33" s="14">
        <f>MAX(AA9:AA32)</f>
        <v>8.5750000000000011</v>
      </c>
      <c r="AB33" s="24"/>
      <c r="AC33" s="24"/>
      <c r="AD33" s="17">
        <f>MAX(AD9:AD32)</f>
        <v>64.331832885742188</v>
      </c>
      <c r="AE33" s="14">
        <f>MAX(AE9:AE32)</f>
        <v>8.4749999999999996</v>
      </c>
      <c r="AF33" s="24"/>
      <c r="AG33" s="24"/>
      <c r="AH33" s="17">
        <f>MAX(AH9:AH32)</f>
        <v>64.600448608398438</v>
      </c>
      <c r="AI33" s="14">
        <f>MAX(AI9:AI32)</f>
        <v>9.1349999999999998</v>
      </c>
      <c r="AJ33" s="24"/>
      <c r="AK33" s="24"/>
      <c r="AL33" s="17">
        <f>MAX(AL9:AL32)</f>
        <v>0</v>
      </c>
      <c r="AM33" s="14">
        <f>MAX(AM9:AM32)</f>
        <v>0.56000000000000005</v>
      </c>
      <c r="AN33" s="24"/>
      <c r="AO33" s="18"/>
      <c r="AP33" s="45"/>
    </row>
    <row r="34" spans="1:42" ht="18" customHeight="1" x14ac:dyDescent="0.15">
      <c r="A34" s="5" t="s">
        <v>21</v>
      </c>
      <c r="B34" s="17">
        <f>MIN(B9:B32)</f>
        <v>0</v>
      </c>
      <c r="C34" s="14">
        <f>MIN(C9:C32)</f>
        <v>0.33500000000000002</v>
      </c>
      <c r="D34" s="23"/>
      <c r="E34" s="23"/>
      <c r="F34" s="17">
        <f>MIN(F9:F32)</f>
        <v>0</v>
      </c>
      <c r="G34" s="14">
        <f>MIN(G9:G32)</f>
        <v>0.34500000000000003</v>
      </c>
      <c r="H34" s="24"/>
      <c r="I34" s="24"/>
      <c r="J34" s="17">
        <f>MIN(J9:J32)</f>
        <v>0</v>
      </c>
      <c r="K34" s="14">
        <f>MIN(K9:K32)</f>
        <v>0.35000000000000003</v>
      </c>
      <c r="L34" s="24"/>
      <c r="M34" s="24"/>
      <c r="N34" s="17">
        <f>MIN(N9:N32)</f>
        <v>0</v>
      </c>
      <c r="O34" s="14">
        <f>MIN(O9:O32)</f>
        <v>0.40500000000000003</v>
      </c>
      <c r="P34" s="24"/>
      <c r="Q34" s="24"/>
      <c r="R34" s="17">
        <f>MIN(R9:R32)</f>
        <v>0</v>
      </c>
      <c r="S34" s="14">
        <f>MIN(S9:S32)</f>
        <v>0.35000000000000003</v>
      </c>
      <c r="T34" s="24"/>
      <c r="U34" s="24"/>
      <c r="V34" s="17">
        <f>MIN(V9:V32)</f>
        <v>0</v>
      </c>
      <c r="W34" s="14">
        <f>MIN(W9:W32)</f>
        <v>0.32500000000000001</v>
      </c>
      <c r="X34" s="24"/>
      <c r="Y34" s="24"/>
      <c r="Z34" s="17">
        <f>MIN(Z9:Z32)</f>
        <v>0</v>
      </c>
      <c r="AA34" s="14">
        <f>MIN(AA9:AA32)</f>
        <v>0.4</v>
      </c>
      <c r="AB34" s="24"/>
      <c r="AC34" s="24"/>
      <c r="AD34" s="17">
        <f>MIN(AD9:AD32)</f>
        <v>0</v>
      </c>
      <c r="AE34" s="14">
        <f>MIN(AE9:AE32)</f>
        <v>0.31</v>
      </c>
      <c r="AF34" s="24"/>
      <c r="AG34" s="24"/>
      <c r="AH34" s="17">
        <f>MIN(AH9:AH32)</f>
        <v>0</v>
      </c>
      <c r="AI34" s="14">
        <f>MIN(AI9:AI32)</f>
        <v>0.54</v>
      </c>
      <c r="AJ34" s="24"/>
      <c r="AK34" s="24"/>
      <c r="AL34" s="17">
        <f>MIN(AL9:AL32)</f>
        <v>0</v>
      </c>
      <c r="AM34" s="14">
        <f>MIN(AM9:AM32)</f>
        <v>0.33500000000000002</v>
      </c>
      <c r="AN34" s="24"/>
      <c r="AO34" s="18"/>
      <c r="AP34" s="45"/>
    </row>
    <row r="35" spans="1:42" ht="18" customHeight="1" x14ac:dyDescent="0.15">
      <c r="A35" s="7" t="s">
        <v>22</v>
      </c>
      <c r="B35" s="19">
        <f>AVERAGE(B9:B32)</f>
        <v>0</v>
      </c>
      <c r="C35" s="20">
        <f>AVERAGE(C9:C32)</f>
        <v>0.38687500000000002</v>
      </c>
      <c r="D35" s="29"/>
      <c r="E35" s="29"/>
      <c r="F35" s="19">
        <f>AVERAGE(F9:F32)</f>
        <v>42.257393201192222</v>
      </c>
      <c r="G35" s="20">
        <f>AVERAGE(G9:G32)</f>
        <v>2.4587500000000007</v>
      </c>
      <c r="H35" s="30"/>
      <c r="I35" s="30"/>
      <c r="J35" s="19">
        <f>AVERAGE(J9:J32)</f>
        <v>42.502833684285484</v>
      </c>
      <c r="K35" s="20">
        <f>AVERAGE(K9:K32)</f>
        <v>2.4804166666666667</v>
      </c>
      <c r="L35" s="30"/>
      <c r="M35" s="30"/>
      <c r="N35" s="19">
        <f>AVERAGE(N9:N32)</f>
        <v>4.0212860107421875</v>
      </c>
      <c r="O35" s="20">
        <f>AVERAGE(O9:O32)</f>
        <v>0.79104166666666675</v>
      </c>
      <c r="P35" s="30"/>
      <c r="Q35" s="30"/>
      <c r="R35" s="19">
        <f>AVERAGE(R9:R32)</f>
        <v>27.043504079182942</v>
      </c>
      <c r="S35" s="20">
        <f>AVERAGE(S9:S32)</f>
        <v>1.7702083333333329</v>
      </c>
      <c r="T35" s="30"/>
      <c r="U35" s="30"/>
      <c r="V35" s="19">
        <f>AVERAGE(V9:V32)</f>
        <v>7.7020454406738281</v>
      </c>
      <c r="W35" s="20">
        <f>AVERAGE(W9:W32)</f>
        <v>0.76604166666666662</v>
      </c>
      <c r="X35" s="30"/>
      <c r="Y35" s="30"/>
      <c r="Z35" s="19">
        <f>AVERAGE(Z9:Z32)</f>
        <v>32.314703623453774</v>
      </c>
      <c r="AA35" s="20">
        <f>AVERAGE(AA9:AA32)</f>
        <v>4.5108333333333333</v>
      </c>
      <c r="AB35" s="30"/>
      <c r="AC35" s="30"/>
      <c r="AD35" s="19">
        <f>AVERAGE(AD9:AD32)</f>
        <v>2.6804930369059243</v>
      </c>
      <c r="AE35" s="20">
        <f>AVERAGE(AE9:AE32)</f>
        <v>0.7243750000000001</v>
      </c>
      <c r="AF35" s="30"/>
      <c r="AG35" s="30"/>
      <c r="AH35" s="19">
        <f>AVERAGE(AH9:AH32)</f>
        <v>37.055911540985107</v>
      </c>
      <c r="AI35" s="20">
        <f>AVERAGE(AI9:AI32)</f>
        <v>5.5070833333333313</v>
      </c>
      <c r="AJ35" s="30"/>
      <c r="AK35" s="30"/>
      <c r="AL35" s="17">
        <f>AVERAGE(AL9:AL32)</f>
        <v>0</v>
      </c>
      <c r="AM35" s="14">
        <f>AVERAGE(AM9:AM32)</f>
        <v>0.43916666666666676</v>
      </c>
      <c r="AN35" s="24"/>
      <c r="AO35" s="18"/>
      <c r="AP35" s="45"/>
    </row>
    <row r="36" spans="1:42" ht="24.75" customHeight="1" x14ac:dyDescent="0.15">
      <c r="A36" s="26" t="s">
        <v>24</v>
      </c>
      <c r="B36" s="397">
        <f>SUM(D9:D32)</f>
        <v>0</v>
      </c>
      <c r="C36" s="398"/>
      <c r="D36" s="398"/>
      <c r="E36" s="399"/>
      <c r="F36" s="397">
        <f>SUM(H9:H32)</f>
        <v>0.44861111111111113</v>
      </c>
      <c r="G36" s="398"/>
      <c r="H36" s="398"/>
      <c r="I36" s="399"/>
      <c r="J36" s="397">
        <f>SUM(L9:L32)</f>
        <v>0.44097222222222227</v>
      </c>
      <c r="K36" s="398"/>
      <c r="L36" s="398"/>
      <c r="M36" s="399"/>
      <c r="N36" s="397">
        <f>SUM(P9:P32)</f>
        <v>3.888888888888889E-2</v>
      </c>
      <c r="O36" s="398"/>
      <c r="P36" s="398"/>
      <c r="Q36" s="399"/>
      <c r="R36" s="397">
        <f>SUM(T9:T32)</f>
        <v>0.27291666666666664</v>
      </c>
      <c r="S36" s="398"/>
      <c r="T36" s="398"/>
      <c r="U36" s="399"/>
      <c r="V36" s="397">
        <f>SUM(X9:X32)</f>
        <v>0.11458333333333331</v>
      </c>
      <c r="W36" s="398"/>
      <c r="X36" s="398"/>
      <c r="Y36" s="399"/>
      <c r="Z36" s="397">
        <f>SUM(AB9:AB32)</f>
        <v>0.4875000000000001</v>
      </c>
      <c r="AA36" s="398"/>
      <c r="AB36" s="398"/>
      <c r="AC36" s="399"/>
      <c r="AD36" s="397">
        <f>SUM(AF9:AF32)</f>
        <v>4.5138888888888888E-2</v>
      </c>
      <c r="AE36" s="398"/>
      <c r="AF36" s="398"/>
      <c r="AG36" s="399"/>
      <c r="AH36" s="397">
        <f>SUM(AJ9:AJ32)</f>
        <v>0.57847222222222217</v>
      </c>
      <c r="AI36" s="398"/>
      <c r="AJ36" s="398"/>
      <c r="AK36" s="399"/>
      <c r="AL36" s="397">
        <f>SUM(AN9:AN32)</f>
        <v>0</v>
      </c>
      <c r="AM36" s="398"/>
      <c r="AN36" s="398"/>
      <c r="AO36" s="399"/>
      <c r="AP36" s="46"/>
    </row>
    <row r="37" spans="1:42" ht="24.75" customHeight="1" thickBot="1" x14ac:dyDescent="0.2">
      <c r="A37" s="27" t="s">
        <v>42</v>
      </c>
      <c r="B37" s="421">
        <f>SUM(E9:E32)</f>
        <v>0.97222222222222177</v>
      </c>
      <c r="C37" s="422"/>
      <c r="D37" s="422"/>
      <c r="E37" s="423"/>
      <c r="F37" s="421">
        <f>SUM(I9:I32)</f>
        <v>0.52361111111111114</v>
      </c>
      <c r="G37" s="422"/>
      <c r="H37" s="422"/>
      <c r="I37" s="423"/>
      <c r="J37" s="421">
        <f>SUM(M9:M32)</f>
        <v>0.53125</v>
      </c>
      <c r="K37" s="422"/>
      <c r="L37" s="422"/>
      <c r="M37" s="423"/>
      <c r="N37" s="421">
        <f>SUM(Q9:Q32)</f>
        <v>0.9333333333333329</v>
      </c>
      <c r="O37" s="422"/>
      <c r="P37" s="422"/>
      <c r="Q37" s="423"/>
      <c r="R37" s="421">
        <f>SUM(U9:U32)</f>
        <v>0.6993055555555554</v>
      </c>
      <c r="S37" s="422"/>
      <c r="T37" s="422"/>
      <c r="U37" s="423"/>
      <c r="V37" s="421">
        <f>SUM(Y9:Y32)</f>
        <v>0.85763888888888851</v>
      </c>
      <c r="W37" s="422"/>
      <c r="X37" s="422"/>
      <c r="Y37" s="423"/>
      <c r="Z37" s="421">
        <f>SUM(AC9:AC32)</f>
        <v>0.48472222222222228</v>
      </c>
      <c r="AA37" s="422"/>
      <c r="AB37" s="422"/>
      <c r="AC37" s="423"/>
      <c r="AD37" s="421">
        <f>SUM(AG9:AG32)</f>
        <v>0.92708333333333293</v>
      </c>
      <c r="AE37" s="422"/>
      <c r="AF37" s="422"/>
      <c r="AG37" s="423"/>
      <c r="AH37" s="421">
        <f>SUM(AK9:AK32)</f>
        <v>0.39375000000000004</v>
      </c>
      <c r="AI37" s="422"/>
      <c r="AJ37" s="422"/>
      <c r="AK37" s="423"/>
      <c r="AL37" s="421">
        <f>SUM(AO9:AO32)</f>
        <v>0.97222222222222177</v>
      </c>
      <c r="AM37" s="422"/>
      <c r="AN37" s="422"/>
      <c r="AO37" s="423"/>
      <c r="AP37" s="46"/>
    </row>
    <row r="38" spans="1:42" ht="3.75" customHeight="1" thickBot="1" x14ac:dyDescent="0.2">
      <c r="A38" s="25"/>
      <c r="B38" s="16"/>
      <c r="C38" s="6"/>
      <c r="D38" s="6"/>
      <c r="E38" s="6"/>
      <c r="F38" s="6"/>
      <c r="G38" s="6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 x14ac:dyDescent="0.15">
      <c r="A39" s="407" t="s">
        <v>52</v>
      </c>
      <c r="B39" s="410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2"/>
      <c r="AP39" s="1"/>
    </row>
    <row r="40" spans="1:42" ht="15" customHeight="1" x14ac:dyDescent="0.15">
      <c r="A40" s="408"/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4"/>
      <c r="AP40" s="1"/>
    </row>
    <row r="41" spans="1:42" x14ac:dyDescent="0.15">
      <c r="A41" s="408"/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4"/>
      <c r="AP41" s="1"/>
    </row>
    <row r="42" spans="1:42" ht="14.25" thickBot="1" x14ac:dyDescent="0.2">
      <c r="A42" s="409"/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6"/>
      <c r="AP42" s="1"/>
    </row>
  </sheetData>
  <mergeCells count="37">
    <mergeCell ref="A4:D4"/>
    <mergeCell ref="AH37:AK37"/>
    <mergeCell ref="AD36:AG36"/>
    <mergeCell ref="AD37:AG37"/>
    <mergeCell ref="Z36:AC36"/>
    <mergeCell ref="Z37:AC37"/>
    <mergeCell ref="J37:M37"/>
    <mergeCell ref="N6:Q6"/>
    <mergeCell ref="N36:Q36"/>
    <mergeCell ref="N37:Q37"/>
    <mergeCell ref="AL37:AO37"/>
    <mergeCell ref="B6:E6"/>
    <mergeCell ref="B36:E36"/>
    <mergeCell ref="B37:E37"/>
    <mergeCell ref="F6:I6"/>
    <mergeCell ref="F36:I36"/>
    <mergeCell ref="F37:I37"/>
    <mergeCell ref="J6:M6"/>
    <mergeCell ref="V37:Y37"/>
    <mergeCell ref="R37:U37"/>
    <mergeCell ref="A39:A42"/>
    <mergeCell ref="B39:AO42"/>
    <mergeCell ref="A2:AO2"/>
    <mergeCell ref="AL6:AO6"/>
    <mergeCell ref="R6:U6"/>
    <mergeCell ref="B5:Y5"/>
    <mergeCell ref="V6:Y6"/>
    <mergeCell ref="Z6:AC6"/>
    <mergeCell ref="AL36:AO36"/>
    <mergeCell ref="V36:Y36"/>
    <mergeCell ref="R36:U36"/>
    <mergeCell ref="A5:A8"/>
    <mergeCell ref="Z5:AO5"/>
    <mergeCell ref="AD6:AG6"/>
    <mergeCell ref="AH6:AK6"/>
    <mergeCell ref="AH36:AK36"/>
    <mergeCell ref="J36:M36"/>
  </mergeCells>
  <phoneticPr fontId="2" type="noConversion"/>
  <pageMargins left="0.32" right="0.2" top="0.57999999999999996" bottom="0.19" header="0.27" footer="0.19"/>
  <pageSetup paperSize="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view="pageBreakPreview" zoomScale="75" zoomScaleNormal="75" zoomScaleSheetLayoutView="75" workbookViewId="0">
      <selection activeCell="A48" sqref="A48"/>
    </sheetView>
  </sheetViews>
  <sheetFormatPr defaultRowHeight="12" x14ac:dyDescent="0.15"/>
  <cols>
    <col min="1" max="1" width="14.33203125" style="102" customWidth="1"/>
    <col min="2" max="2" width="6.33203125" style="100" customWidth="1"/>
    <col min="3" max="3" width="0.6640625" style="100" customWidth="1"/>
    <col min="4" max="5" width="11.33203125" style="101" customWidth="1"/>
    <col min="6" max="6" width="11.77734375" style="101" customWidth="1"/>
    <col min="7" max="16" width="11.33203125" style="101" customWidth="1"/>
    <col min="17" max="22" width="11.33203125" style="102" customWidth="1"/>
    <col min="23" max="16384" width="8.88671875" style="102"/>
  </cols>
  <sheetData>
    <row r="1" spans="2:16" ht="20.100000000000001" customHeight="1" x14ac:dyDescent="0.15"/>
    <row r="3" spans="2:16" ht="14.25" x14ac:dyDescent="0.15">
      <c r="H3" s="103"/>
      <c r="O3" s="103"/>
    </row>
    <row r="6" spans="2:16" s="108" customFormat="1" ht="18.75" customHeight="1" thickBot="1" x14ac:dyDescent="0.2">
      <c r="B6" s="104" t="s">
        <v>167</v>
      </c>
      <c r="C6" s="105"/>
      <c r="D6" s="106"/>
      <c r="E6" s="106"/>
      <c r="F6" s="106"/>
      <c r="G6" s="107"/>
      <c r="H6" s="107"/>
      <c r="I6" s="106"/>
      <c r="J6" s="107"/>
      <c r="K6" s="106"/>
      <c r="L6" s="106"/>
      <c r="M6" s="106"/>
      <c r="N6" s="107"/>
      <c r="O6" s="107"/>
      <c r="P6" s="106"/>
    </row>
    <row r="7" spans="2:16" s="112" customFormat="1" ht="19.5" customHeight="1" x14ac:dyDescent="0.15">
      <c r="B7" s="109" t="s">
        <v>55</v>
      </c>
      <c r="C7" s="110"/>
      <c r="D7" s="111"/>
      <c r="E7" s="426" t="s">
        <v>56</v>
      </c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7"/>
    </row>
    <row r="8" spans="2:16" s="112" customFormat="1" ht="15" customHeight="1" x14ac:dyDescent="0.15">
      <c r="B8" s="113"/>
      <c r="C8" s="114"/>
      <c r="D8" s="115" t="s">
        <v>106</v>
      </c>
      <c r="E8" s="115" t="s">
        <v>107</v>
      </c>
      <c r="F8" s="115" t="s">
        <v>57</v>
      </c>
      <c r="G8" s="115" t="s">
        <v>58</v>
      </c>
      <c r="H8" s="115" t="s">
        <v>59</v>
      </c>
      <c r="I8" s="115" t="s">
        <v>60</v>
      </c>
      <c r="J8" s="115" t="s">
        <v>61</v>
      </c>
      <c r="K8" s="115" t="s">
        <v>62</v>
      </c>
      <c r="L8" s="115" t="s">
        <v>63</v>
      </c>
      <c r="M8" s="115" t="s">
        <v>64</v>
      </c>
      <c r="N8" s="115" t="s">
        <v>65</v>
      </c>
      <c r="O8" s="115" t="s">
        <v>66</v>
      </c>
      <c r="P8" s="116" t="s">
        <v>67</v>
      </c>
    </row>
    <row r="9" spans="2:16" s="119" customFormat="1" ht="15" customHeight="1" x14ac:dyDescent="0.15">
      <c r="B9" s="113"/>
      <c r="C9" s="114"/>
      <c r="D9" s="117" t="s">
        <v>68</v>
      </c>
      <c r="E9" s="117" t="s">
        <v>68</v>
      </c>
      <c r="F9" s="117" t="s">
        <v>68</v>
      </c>
      <c r="G9" s="117" t="s">
        <v>68</v>
      </c>
      <c r="H9" s="117" t="s">
        <v>68</v>
      </c>
      <c r="I9" s="117" t="s">
        <v>68</v>
      </c>
      <c r="J9" s="117" t="s">
        <v>68</v>
      </c>
      <c r="K9" s="117" t="s">
        <v>68</v>
      </c>
      <c r="L9" s="117" t="s">
        <v>68</v>
      </c>
      <c r="M9" s="117" t="s">
        <v>68</v>
      </c>
      <c r="N9" s="117" t="s">
        <v>69</v>
      </c>
      <c r="O9" s="117" t="s">
        <v>69</v>
      </c>
      <c r="P9" s="118" t="s">
        <v>69</v>
      </c>
    </row>
    <row r="10" spans="2:16" s="119" customFormat="1" ht="15" customHeight="1" x14ac:dyDescent="0.15">
      <c r="B10" s="120" t="s">
        <v>70</v>
      </c>
      <c r="C10" s="121"/>
      <c r="D10" s="122" t="s">
        <v>71</v>
      </c>
      <c r="E10" s="122" t="s">
        <v>71</v>
      </c>
      <c r="F10" s="122" t="s">
        <v>71</v>
      </c>
      <c r="G10" s="122" t="s">
        <v>71</v>
      </c>
      <c r="H10" s="122" t="s">
        <v>71</v>
      </c>
      <c r="I10" s="122" t="s">
        <v>71</v>
      </c>
      <c r="J10" s="122" t="s">
        <v>71</v>
      </c>
      <c r="K10" s="122" t="s">
        <v>71</v>
      </c>
      <c r="L10" s="122" t="s">
        <v>71</v>
      </c>
      <c r="M10" s="122" t="s">
        <v>71</v>
      </c>
      <c r="N10" s="122" t="s">
        <v>72</v>
      </c>
      <c r="O10" s="122" t="s">
        <v>72</v>
      </c>
      <c r="P10" s="123" t="s">
        <v>72</v>
      </c>
    </row>
    <row r="11" spans="2:16" s="119" customFormat="1" ht="18" customHeight="1" x14ac:dyDescent="0.15">
      <c r="B11" s="124" t="s">
        <v>73</v>
      </c>
      <c r="C11" s="125"/>
      <c r="D11" s="175">
        <v>99.800000000000011</v>
      </c>
      <c r="E11" s="175">
        <v>99.681250000000006</v>
      </c>
      <c r="F11" s="175">
        <v>99.856250000000003</v>
      </c>
      <c r="G11" s="175">
        <v>1.2875000000000001</v>
      </c>
      <c r="H11" s="175">
        <v>5.6625000000000005</v>
      </c>
      <c r="I11" s="175">
        <v>0.46250000000000002</v>
      </c>
      <c r="J11" s="175">
        <v>0.60000000000000009</v>
      </c>
      <c r="K11" s="175">
        <v>20.0625</v>
      </c>
      <c r="L11" s="175">
        <v>0.05</v>
      </c>
      <c r="M11" s="175">
        <v>20.262500000000003</v>
      </c>
      <c r="N11" s="176">
        <v>5403</v>
      </c>
      <c r="O11" s="176">
        <v>5885</v>
      </c>
      <c r="P11" s="177">
        <v>2177.5</v>
      </c>
    </row>
    <row r="12" spans="2:16" s="119" customFormat="1" ht="18" customHeight="1" x14ac:dyDescent="0.15">
      <c r="B12" s="126" t="s">
        <v>74</v>
      </c>
      <c r="C12" s="127"/>
      <c r="D12" s="178">
        <v>99.756250000000009</v>
      </c>
      <c r="E12" s="178">
        <v>99.681250000000006</v>
      </c>
      <c r="F12" s="178">
        <v>99.856250000000003</v>
      </c>
      <c r="G12" s="178">
        <v>1.3</v>
      </c>
      <c r="H12" s="178">
        <v>5.6687500000000002</v>
      </c>
      <c r="I12" s="178">
        <v>0.45625000000000004</v>
      </c>
      <c r="J12" s="178">
        <v>0.59375</v>
      </c>
      <c r="K12" s="178">
        <v>20.125</v>
      </c>
      <c r="L12" s="178">
        <v>0.05</v>
      </c>
      <c r="M12" s="178">
        <v>20.256250000000001</v>
      </c>
      <c r="N12" s="179">
        <v>5449</v>
      </c>
      <c r="O12" s="179">
        <v>5894</v>
      </c>
      <c r="P12" s="180">
        <v>2192.5</v>
      </c>
    </row>
    <row r="13" spans="2:16" s="119" customFormat="1" ht="18" customHeight="1" x14ac:dyDescent="0.15">
      <c r="B13" s="126" t="s">
        <v>75</v>
      </c>
      <c r="C13" s="127"/>
      <c r="D13" s="175">
        <v>92.78125</v>
      </c>
      <c r="E13" s="175">
        <v>99.681250000000006</v>
      </c>
      <c r="F13" s="175">
        <v>99.850000000000009</v>
      </c>
      <c r="G13" s="175">
        <v>1.3</v>
      </c>
      <c r="H13" s="175">
        <v>5.6750000000000007</v>
      </c>
      <c r="I13" s="175">
        <v>0.46875</v>
      </c>
      <c r="J13" s="175">
        <v>0.60625000000000007</v>
      </c>
      <c r="K13" s="175">
        <v>20.037500000000001</v>
      </c>
      <c r="L13" s="175">
        <v>0.05</v>
      </c>
      <c r="M13" s="175">
        <v>20.256250000000001</v>
      </c>
      <c r="N13" s="176">
        <v>5450</v>
      </c>
      <c r="O13" s="176">
        <v>5860</v>
      </c>
      <c r="P13" s="181">
        <v>2140</v>
      </c>
    </row>
    <row r="14" spans="2:16" s="119" customFormat="1" ht="18" customHeight="1" x14ac:dyDescent="0.15">
      <c r="B14" s="126" t="s">
        <v>76</v>
      </c>
      <c r="C14" s="127"/>
      <c r="D14" s="178">
        <v>97.256250000000009</v>
      </c>
      <c r="E14" s="178">
        <v>99.681250000000006</v>
      </c>
      <c r="F14" s="178">
        <v>99.862500000000011</v>
      </c>
      <c r="G14" s="178">
        <v>1.2875000000000001</v>
      </c>
      <c r="H14" s="178">
        <v>5.6750000000000007</v>
      </c>
      <c r="I14" s="178">
        <v>0.45625000000000004</v>
      </c>
      <c r="J14" s="178">
        <v>0.60625000000000007</v>
      </c>
      <c r="K14" s="178">
        <v>20.1875</v>
      </c>
      <c r="L14" s="178">
        <v>0.05</v>
      </c>
      <c r="M14" s="178">
        <v>20.256250000000001</v>
      </c>
      <c r="N14" s="179">
        <v>5407</v>
      </c>
      <c r="O14" s="179">
        <v>5815</v>
      </c>
      <c r="P14" s="180">
        <v>2156.25</v>
      </c>
    </row>
    <row r="15" spans="2:16" s="119" customFormat="1" ht="18" customHeight="1" x14ac:dyDescent="0.15">
      <c r="B15" s="126" t="s">
        <v>77</v>
      </c>
      <c r="C15" s="127"/>
      <c r="D15" s="178">
        <v>99</v>
      </c>
      <c r="E15" s="178">
        <v>99.681250000000006</v>
      </c>
      <c r="F15" s="178">
        <v>99.856250000000003</v>
      </c>
      <c r="G15" s="178">
        <v>1.28125</v>
      </c>
      <c r="H15" s="178">
        <v>5.6687500000000002</v>
      </c>
      <c r="I15" s="178">
        <v>0.45625000000000004</v>
      </c>
      <c r="J15" s="178">
        <v>0.60000000000000009</v>
      </c>
      <c r="K15" s="178">
        <v>19.962500000000002</v>
      </c>
      <c r="L15" s="178">
        <v>0.05</v>
      </c>
      <c r="M15" s="178">
        <v>20.256250000000001</v>
      </c>
      <c r="N15" s="179">
        <v>5567</v>
      </c>
      <c r="O15" s="179">
        <v>5838</v>
      </c>
      <c r="P15" s="180">
        <v>2200</v>
      </c>
    </row>
    <row r="16" spans="2:16" s="119" customFormat="1" ht="18" customHeight="1" x14ac:dyDescent="0.15">
      <c r="B16" s="126" t="s">
        <v>78</v>
      </c>
      <c r="C16" s="127"/>
      <c r="D16" s="178">
        <v>96.743750000000006</v>
      </c>
      <c r="E16" s="178">
        <v>99.681250000000006</v>
      </c>
      <c r="F16" s="178">
        <v>99.856250000000003</v>
      </c>
      <c r="G16" s="178">
        <v>1.28125</v>
      </c>
      <c r="H16" s="178">
        <v>5.6875</v>
      </c>
      <c r="I16" s="178">
        <v>0.46250000000000002</v>
      </c>
      <c r="J16" s="178">
        <v>0.60000000000000009</v>
      </c>
      <c r="K16" s="178">
        <v>20.331250000000001</v>
      </c>
      <c r="L16" s="178">
        <v>0.05</v>
      </c>
      <c r="M16" s="178">
        <v>20.25</v>
      </c>
      <c r="N16" s="179">
        <v>5582</v>
      </c>
      <c r="O16" s="179">
        <v>5823</v>
      </c>
      <c r="P16" s="180">
        <v>2203.75</v>
      </c>
    </row>
    <row r="17" spans="2:16" s="119" customFormat="1" ht="18" customHeight="1" x14ac:dyDescent="0.15">
      <c r="B17" s="126" t="s">
        <v>79</v>
      </c>
      <c r="C17" s="127"/>
      <c r="D17" s="178">
        <v>91.606250000000003</v>
      </c>
      <c r="E17" s="178">
        <v>99.681250000000006</v>
      </c>
      <c r="F17" s="178">
        <v>99.850000000000009</v>
      </c>
      <c r="G17" s="178">
        <v>1.3</v>
      </c>
      <c r="H17" s="178">
        <v>5.6750000000000007</v>
      </c>
      <c r="I17" s="178">
        <v>0.45625000000000004</v>
      </c>
      <c r="J17" s="178">
        <v>0.60000000000000009</v>
      </c>
      <c r="K17" s="178">
        <v>20.03125</v>
      </c>
      <c r="L17" s="178">
        <v>0.05</v>
      </c>
      <c r="M17" s="178">
        <v>20.256250000000001</v>
      </c>
      <c r="N17" s="179">
        <v>5493</v>
      </c>
      <c r="O17" s="179">
        <v>5853</v>
      </c>
      <c r="P17" s="180">
        <v>2195</v>
      </c>
    </row>
    <row r="18" spans="2:16" s="119" customFormat="1" ht="18" customHeight="1" x14ac:dyDescent="0.15">
      <c r="B18" s="126" t="s">
        <v>80</v>
      </c>
      <c r="C18" s="127"/>
      <c r="D18" s="178">
        <v>91.606250000000003</v>
      </c>
      <c r="E18" s="178">
        <v>99.681250000000006</v>
      </c>
      <c r="F18" s="178">
        <v>99.850000000000009</v>
      </c>
      <c r="G18" s="178">
        <v>1.2875000000000001</v>
      </c>
      <c r="H18" s="178">
        <v>5.6687500000000002</v>
      </c>
      <c r="I18" s="178">
        <v>0.45625000000000004</v>
      </c>
      <c r="J18" s="178">
        <v>0.60000000000000009</v>
      </c>
      <c r="K18" s="178">
        <v>20.068750000000001</v>
      </c>
      <c r="L18" s="178">
        <v>0.05</v>
      </c>
      <c r="M18" s="178">
        <v>20.256250000000001</v>
      </c>
      <c r="N18" s="179">
        <v>5584</v>
      </c>
      <c r="O18" s="179">
        <v>5853</v>
      </c>
      <c r="P18" s="180">
        <v>2200</v>
      </c>
    </row>
    <row r="19" spans="2:16" s="119" customFormat="1" ht="18" customHeight="1" x14ac:dyDescent="0.15">
      <c r="B19" s="126" t="s">
        <v>81</v>
      </c>
      <c r="C19" s="127"/>
      <c r="D19" s="178">
        <v>91.606250000000003</v>
      </c>
      <c r="E19" s="178">
        <v>99.681250000000006</v>
      </c>
      <c r="F19" s="178">
        <v>99.850000000000009</v>
      </c>
      <c r="G19" s="178">
        <v>1.2937500000000002</v>
      </c>
      <c r="H19" s="178">
        <v>5.6437500000000007</v>
      </c>
      <c r="I19" s="178">
        <v>0.46250000000000002</v>
      </c>
      <c r="J19" s="178">
        <v>0.60000000000000009</v>
      </c>
      <c r="K19" s="178">
        <v>19.993750000000002</v>
      </c>
      <c r="L19" s="178">
        <v>0.05</v>
      </c>
      <c r="M19" s="178">
        <v>24.193750000000001</v>
      </c>
      <c r="N19" s="179">
        <v>11296</v>
      </c>
      <c r="O19" s="179">
        <v>6421</v>
      </c>
      <c r="P19" s="180">
        <v>2201.25</v>
      </c>
    </row>
    <row r="20" spans="2:16" s="119" customFormat="1" ht="18" customHeight="1" x14ac:dyDescent="0.15">
      <c r="B20" s="126" t="s">
        <v>82</v>
      </c>
      <c r="C20" s="127"/>
      <c r="D20" s="178">
        <v>91.606250000000003</v>
      </c>
      <c r="E20" s="178">
        <v>99.681250000000006</v>
      </c>
      <c r="F20" s="178">
        <v>99.856250000000003</v>
      </c>
      <c r="G20" s="178">
        <v>1.3</v>
      </c>
      <c r="H20" s="178">
        <v>5.6937500000000005</v>
      </c>
      <c r="I20" s="178">
        <v>0</v>
      </c>
      <c r="J20" s="178">
        <v>0.60000000000000009</v>
      </c>
      <c r="K20" s="178">
        <v>20.100000000000001</v>
      </c>
      <c r="L20" s="178">
        <v>0.05</v>
      </c>
      <c r="M20" s="178">
        <v>24.181250000000002</v>
      </c>
      <c r="N20" s="179">
        <v>11250</v>
      </c>
      <c r="O20" s="179">
        <v>6372</v>
      </c>
      <c r="P20" s="180">
        <v>2176.25</v>
      </c>
    </row>
    <row r="21" spans="2:16" s="119" customFormat="1" ht="18" customHeight="1" x14ac:dyDescent="0.15">
      <c r="B21" s="126" t="s">
        <v>83</v>
      </c>
      <c r="C21" s="127"/>
      <c r="D21" s="178">
        <v>91.606250000000003</v>
      </c>
      <c r="E21" s="178">
        <v>99.681250000000006</v>
      </c>
      <c r="F21" s="178">
        <v>99.84375</v>
      </c>
      <c r="G21" s="178">
        <v>1.3062500000000001</v>
      </c>
      <c r="H21" s="178">
        <v>5.6937500000000005</v>
      </c>
      <c r="I21" s="178">
        <v>0</v>
      </c>
      <c r="J21" s="178">
        <v>0.60000000000000009</v>
      </c>
      <c r="K21" s="178">
        <v>19.956250000000001</v>
      </c>
      <c r="L21" s="178">
        <v>0.05</v>
      </c>
      <c r="M21" s="178">
        <v>24.1875</v>
      </c>
      <c r="N21" s="179">
        <v>11161</v>
      </c>
      <c r="O21" s="179">
        <v>6332</v>
      </c>
      <c r="P21" s="180">
        <v>2207.5</v>
      </c>
    </row>
    <row r="22" spans="2:16" s="119" customFormat="1" ht="18" customHeight="1" x14ac:dyDescent="0.15">
      <c r="B22" s="126" t="s">
        <v>84</v>
      </c>
      <c r="C22" s="127"/>
      <c r="D22" s="178">
        <v>91.606250000000003</v>
      </c>
      <c r="E22" s="178">
        <v>99.6875</v>
      </c>
      <c r="F22" s="178">
        <v>99.84375</v>
      </c>
      <c r="G22" s="178">
        <v>1.2750000000000001</v>
      </c>
      <c r="H22" s="178">
        <v>5.6312500000000005</v>
      </c>
      <c r="I22" s="178">
        <v>6.2500000000000003E-3</v>
      </c>
      <c r="J22" s="178">
        <v>0.59375</v>
      </c>
      <c r="K22" s="178">
        <v>19.9375</v>
      </c>
      <c r="L22" s="178">
        <v>0.05</v>
      </c>
      <c r="M22" s="178">
        <v>26.568750000000001</v>
      </c>
      <c r="N22" s="179">
        <v>5904</v>
      </c>
      <c r="O22" s="179">
        <v>6554</v>
      </c>
      <c r="P22" s="180">
        <v>4361.25</v>
      </c>
    </row>
    <row r="23" spans="2:16" s="119" customFormat="1" ht="18" customHeight="1" x14ac:dyDescent="0.15">
      <c r="B23" s="126" t="s">
        <v>85</v>
      </c>
      <c r="C23" s="127"/>
      <c r="D23" s="178">
        <v>91.606250000000003</v>
      </c>
      <c r="E23" s="178">
        <v>99.681250000000006</v>
      </c>
      <c r="F23" s="178">
        <v>99.862500000000011</v>
      </c>
      <c r="G23" s="178">
        <v>1.2937500000000002</v>
      </c>
      <c r="H23" s="178">
        <v>5.65</v>
      </c>
      <c r="I23" s="178">
        <v>0</v>
      </c>
      <c r="J23" s="178">
        <v>0.59375</v>
      </c>
      <c r="K23" s="178">
        <v>19.862500000000001</v>
      </c>
      <c r="L23" s="178">
        <v>0.05</v>
      </c>
      <c r="M23" s="178">
        <v>26.5625</v>
      </c>
      <c r="N23" s="179">
        <v>5818</v>
      </c>
      <c r="O23" s="179">
        <v>6596</v>
      </c>
      <c r="P23" s="180">
        <v>4335</v>
      </c>
    </row>
    <row r="24" spans="2:16" s="119" customFormat="1" ht="18" customHeight="1" x14ac:dyDescent="0.15">
      <c r="B24" s="126" t="s">
        <v>86</v>
      </c>
      <c r="C24" s="127"/>
      <c r="D24" s="178">
        <v>91.606250000000003</v>
      </c>
      <c r="E24" s="178">
        <v>99.681250000000006</v>
      </c>
      <c r="F24" s="178">
        <v>99.856250000000003</v>
      </c>
      <c r="G24" s="178">
        <v>1.2562500000000001</v>
      </c>
      <c r="H24" s="178">
        <v>5.65625</v>
      </c>
      <c r="I24" s="178">
        <v>0</v>
      </c>
      <c r="J24" s="178">
        <v>0.59375</v>
      </c>
      <c r="K24" s="178">
        <v>19.850000000000001</v>
      </c>
      <c r="L24" s="178">
        <v>0.05</v>
      </c>
      <c r="M24" s="178">
        <v>26.5625</v>
      </c>
      <c r="N24" s="179">
        <v>11371</v>
      </c>
      <c r="O24" s="179">
        <v>6531</v>
      </c>
      <c r="P24" s="180">
        <v>4321.25</v>
      </c>
    </row>
    <row r="25" spans="2:16" s="119" customFormat="1" ht="18" customHeight="1" x14ac:dyDescent="0.15">
      <c r="B25" s="126" t="s">
        <v>87</v>
      </c>
      <c r="C25" s="127"/>
      <c r="D25" s="178">
        <v>91.606250000000003</v>
      </c>
      <c r="E25" s="178">
        <v>99.681250000000006</v>
      </c>
      <c r="F25" s="178">
        <v>99.850000000000009</v>
      </c>
      <c r="G25" s="178">
        <v>1.26875</v>
      </c>
      <c r="H25" s="178">
        <v>5.6625000000000005</v>
      </c>
      <c r="I25" s="178">
        <v>6.2500000000000003E-3</v>
      </c>
      <c r="J25" s="178">
        <v>0.59375</v>
      </c>
      <c r="K25" s="178">
        <v>27.537500000000001</v>
      </c>
      <c r="L25" s="178">
        <v>5.6250000000000001E-2</v>
      </c>
      <c r="M25" s="178">
        <v>26.575000000000003</v>
      </c>
      <c r="N25" s="179">
        <v>11322</v>
      </c>
      <c r="O25" s="179">
        <v>6884</v>
      </c>
      <c r="P25" s="180">
        <v>2196.25</v>
      </c>
    </row>
    <row r="26" spans="2:16" s="119" customFormat="1" ht="18" customHeight="1" x14ac:dyDescent="0.15">
      <c r="B26" s="126" t="s">
        <v>88</v>
      </c>
      <c r="C26" s="127"/>
      <c r="D26" s="178">
        <v>91.606250000000003</v>
      </c>
      <c r="E26" s="178">
        <v>99.681250000000006</v>
      </c>
      <c r="F26" s="178">
        <v>99.850000000000009</v>
      </c>
      <c r="G26" s="178">
        <v>1.26875</v>
      </c>
      <c r="H26" s="178">
        <v>5.5500000000000007</v>
      </c>
      <c r="I26" s="178">
        <v>3.7500000000000006E-2</v>
      </c>
      <c r="J26" s="178">
        <v>0.59375</v>
      </c>
      <c r="K26" s="178">
        <v>27.743750000000002</v>
      </c>
      <c r="L26" s="178">
        <v>0.05</v>
      </c>
      <c r="M26" s="178">
        <v>29.212500000000002</v>
      </c>
      <c r="N26" s="179">
        <v>5648</v>
      </c>
      <c r="O26" s="179">
        <v>7101</v>
      </c>
      <c r="P26" s="180">
        <v>2245</v>
      </c>
    </row>
    <row r="27" spans="2:16" s="119" customFormat="1" ht="18" customHeight="1" x14ac:dyDescent="0.15">
      <c r="B27" s="126" t="s">
        <v>89</v>
      </c>
      <c r="C27" s="127"/>
      <c r="D27" s="178">
        <v>91.606250000000003</v>
      </c>
      <c r="E27" s="178">
        <v>99.681250000000006</v>
      </c>
      <c r="F27" s="178">
        <v>99.850000000000009</v>
      </c>
      <c r="G27" s="178">
        <v>1.2937500000000002</v>
      </c>
      <c r="H27" s="178">
        <v>5.6937500000000005</v>
      </c>
      <c r="I27" s="178">
        <v>0</v>
      </c>
      <c r="J27" s="178">
        <v>0.59375</v>
      </c>
      <c r="K27" s="178">
        <v>27.59375</v>
      </c>
      <c r="L27" s="178">
        <v>0.05</v>
      </c>
      <c r="M27" s="178">
        <v>24.65625</v>
      </c>
      <c r="N27" s="179">
        <v>11151</v>
      </c>
      <c r="O27" s="179">
        <v>6668</v>
      </c>
      <c r="P27" s="180">
        <v>2188.75</v>
      </c>
    </row>
    <row r="28" spans="2:16" s="119" customFormat="1" ht="18" customHeight="1" x14ac:dyDescent="0.15">
      <c r="B28" s="126" t="s">
        <v>90</v>
      </c>
      <c r="C28" s="127"/>
      <c r="D28" s="178">
        <v>91.606250000000003</v>
      </c>
      <c r="E28" s="178">
        <v>99.681250000000006</v>
      </c>
      <c r="F28" s="178">
        <v>99.850000000000009</v>
      </c>
      <c r="G28" s="178">
        <v>1.2937500000000002</v>
      </c>
      <c r="H28" s="178">
        <v>5.7562500000000005</v>
      </c>
      <c r="I28" s="178">
        <v>6.2500000000000003E-3</v>
      </c>
      <c r="J28" s="178">
        <v>0.60625000000000007</v>
      </c>
      <c r="K28" s="178">
        <v>27.575000000000003</v>
      </c>
      <c r="L28" s="178">
        <v>0.05</v>
      </c>
      <c r="M28" s="178">
        <v>24.650000000000002</v>
      </c>
      <c r="N28" s="179">
        <v>11120</v>
      </c>
      <c r="O28" s="179">
        <v>6740</v>
      </c>
      <c r="P28" s="180">
        <v>2183.75</v>
      </c>
    </row>
    <row r="29" spans="2:16" s="119" customFormat="1" ht="18" customHeight="1" x14ac:dyDescent="0.15">
      <c r="B29" s="126" t="s">
        <v>91</v>
      </c>
      <c r="C29" s="127"/>
      <c r="D29" s="178">
        <v>91.606250000000003</v>
      </c>
      <c r="E29" s="178">
        <v>99.681250000000006</v>
      </c>
      <c r="F29" s="178">
        <v>99.856250000000003</v>
      </c>
      <c r="G29" s="178">
        <v>1.3</v>
      </c>
      <c r="H29" s="178">
        <v>5.7312500000000002</v>
      </c>
      <c r="I29" s="178">
        <v>8.1250000000000003E-2</v>
      </c>
      <c r="J29" s="178">
        <v>0.60625000000000007</v>
      </c>
      <c r="K29" s="178">
        <v>20.712500000000002</v>
      </c>
      <c r="L29" s="178">
        <v>0.05</v>
      </c>
      <c r="M29" s="178">
        <v>22.637500000000003</v>
      </c>
      <c r="N29" s="179">
        <v>5704</v>
      </c>
      <c r="O29" s="179">
        <v>6225</v>
      </c>
      <c r="P29" s="180">
        <v>2213.75</v>
      </c>
    </row>
    <row r="30" spans="2:16" s="119" customFormat="1" ht="18" customHeight="1" x14ac:dyDescent="0.15">
      <c r="B30" s="126" t="s">
        <v>92</v>
      </c>
      <c r="C30" s="127"/>
      <c r="D30" s="178">
        <v>91.606250000000003</v>
      </c>
      <c r="E30" s="178">
        <v>99.681250000000006</v>
      </c>
      <c r="F30" s="178">
        <v>99.850000000000009</v>
      </c>
      <c r="G30" s="178">
        <v>1.3125</v>
      </c>
      <c r="H30" s="178">
        <v>5.7562500000000005</v>
      </c>
      <c r="I30" s="178">
        <v>8.1250000000000003E-2</v>
      </c>
      <c r="J30" s="178">
        <v>0.60000000000000009</v>
      </c>
      <c r="K30" s="178">
        <v>20.837500000000002</v>
      </c>
      <c r="L30" s="178">
        <v>0.05</v>
      </c>
      <c r="M30" s="178">
        <v>22.625</v>
      </c>
      <c r="N30" s="179">
        <v>5511</v>
      </c>
      <c r="O30" s="179">
        <v>6241</v>
      </c>
      <c r="P30" s="180">
        <v>2208.75</v>
      </c>
    </row>
    <row r="31" spans="2:16" s="119" customFormat="1" ht="18" customHeight="1" x14ac:dyDescent="0.15">
      <c r="B31" s="126" t="s">
        <v>93</v>
      </c>
      <c r="C31" s="127"/>
      <c r="D31" s="178">
        <v>93.418750000000003</v>
      </c>
      <c r="E31" s="178">
        <v>99.6875</v>
      </c>
      <c r="F31" s="178">
        <v>99.856250000000003</v>
      </c>
      <c r="G31" s="178">
        <v>1.2937500000000002</v>
      </c>
      <c r="H31" s="178">
        <v>5.7437500000000004</v>
      </c>
      <c r="I31" s="178">
        <v>9.375E-2</v>
      </c>
      <c r="J31" s="178">
        <v>0.59375</v>
      </c>
      <c r="K31" s="178">
        <v>20.693750000000001</v>
      </c>
      <c r="L31" s="178">
        <v>0.05</v>
      </c>
      <c r="M31" s="178">
        <v>22.631250000000001</v>
      </c>
      <c r="N31" s="179">
        <v>5629</v>
      </c>
      <c r="O31" s="179">
        <v>6302</v>
      </c>
      <c r="P31" s="180">
        <v>2196.25</v>
      </c>
    </row>
    <row r="32" spans="2:16" s="119" customFormat="1" ht="18" customHeight="1" x14ac:dyDescent="0.15">
      <c r="B32" s="126" t="s">
        <v>94</v>
      </c>
      <c r="C32" s="127"/>
      <c r="D32" s="178">
        <v>98.475000000000009</v>
      </c>
      <c r="E32" s="178">
        <v>99.681250000000006</v>
      </c>
      <c r="F32" s="178">
        <v>99.856250000000003</v>
      </c>
      <c r="G32" s="178">
        <v>1.3125</v>
      </c>
      <c r="H32" s="178">
        <v>5.75</v>
      </c>
      <c r="I32" s="178">
        <v>0.19375000000000001</v>
      </c>
      <c r="J32" s="178">
        <v>0.60000000000000009</v>
      </c>
      <c r="K32" s="178">
        <v>20.8125</v>
      </c>
      <c r="L32" s="178">
        <v>0.05</v>
      </c>
      <c r="M32" s="178">
        <v>22.643750000000001</v>
      </c>
      <c r="N32" s="179">
        <v>11121</v>
      </c>
      <c r="O32" s="179">
        <v>6277</v>
      </c>
      <c r="P32" s="180">
        <v>2197.5</v>
      </c>
    </row>
    <row r="33" spans="2:16" s="119" customFormat="1" ht="18" customHeight="1" x14ac:dyDescent="0.15">
      <c r="B33" s="126" t="s">
        <v>95</v>
      </c>
      <c r="C33" s="127"/>
      <c r="D33" s="178">
        <v>98.475000000000009</v>
      </c>
      <c r="E33" s="178">
        <v>99.681250000000006</v>
      </c>
      <c r="F33" s="178">
        <v>99.856250000000003</v>
      </c>
      <c r="G33" s="178">
        <v>1.2750000000000001</v>
      </c>
      <c r="H33" s="178">
        <v>5.7937500000000002</v>
      </c>
      <c r="I33" s="178">
        <v>0.16875000000000001</v>
      </c>
      <c r="J33" s="178">
        <v>0.60000000000000009</v>
      </c>
      <c r="K33" s="178">
        <v>20.681250000000002</v>
      </c>
      <c r="L33" s="178">
        <v>0.05</v>
      </c>
      <c r="M33" s="178">
        <v>22.631250000000001</v>
      </c>
      <c r="N33" s="179">
        <v>5652</v>
      </c>
      <c r="O33" s="179">
        <v>6280</v>
      </c>
      <c r="P33" s="180">
        <v>2208.75</v>
      </c>
    </row>
    <row r="34" spans="2:16" s="119" customFormat="1" ht="18" customHeight="1" x14ac:dyDescent="0.15">
      <c r="B34" s="170" t="s">
        <v>100</v>
      </c>
      <c r="C34" s="127"/>
      <c r="D34" s="178">
        <v>98.475000000000009</v>
      </c>
      <c r="E34" s="178">
        <v>99.6875</v>
      </c>
      <c r="F34" s="178">
        <v>99.856250000000003</v>
      </c>
      <c r="G34" s="178">
        <v>1.2875000000000001</v>
      </c>
      <c r="H34" s="178">
        <v>5.7937500000000002</v>
      </c>
      <c r="I34" s="178">
        <v>0.1875</v>
      </c>
      <c r="J34" s="178">
        <v>0.60000000000000009</v>
      </c>
      <c r="K34" s="178">
        <v>20.806250000000002</v>
      </c>
      <c r="L34" s="178">
        <v>0.05</v>
      </c>
      <c r="M34" s="178">
        <v>22.631250000000001</v>
      </c>
      <c r="N34" s="179">
        <v>5618</v>
      </c>
      <c r="O34" s="179">
        <v>6239</v>
      </c>
      <c r="P34" s="180">
        <v>2177.5</v>
      </c>
    </row>
    <row r="35" spans="2:16" s="119" customFormat="1" ht="18" customHeight="1" x14ac:dyDescent="0.15">
      <c r="B35" s="128" t="s">
        <v>96</v>
      </c>
      <c r="C35" s="129"/>
      <c r="D35" s="182">
        <f t="shared" ref="D35:P35" si="0">MAX(D11:D34)</f>
        <v>99.800000000000011</v>
      </c>
      <c r="E35" s="182">
        <f t="shared" si="0"/>
        <v>99.6875</v>
      </c>
      <c r="F35" s="182">
        <f t="shared" si="0"/>
        <v>99.862500000000011</v>
      </c>
      <c r="G35" s="182">
        <f t="shared" si="0"/>
        <v>1.3125</v>
      </c>
      <c r="H35" s="182">
        <f t="shared" si="0"/>
        <v>5.7937500000000002</v>
      </c>
      <c r="I35" s="182">
        <f t="shared" si="0"/>
        <v>0.46875</v>
      </c>
      <c r="J35" s="182">
        <f t="shared" si="0"/>
        <v>0.60625000000000007</v>
      </c>
      <c r="K35" s="182">
        <f t="shared" si="0"/>
        <v>27.743750000000002</v>
      </c>
      <c r="L35" s="182">
        <f t="shared" si="0"/>
        <v>5.6250000000000001E-2</v>
      </c>
      <c r="M35" s="182">
        <f t="shared" si="0"/>
        <v>29.212500000000002</v>
      </c>
      <c r="N35" s="183">
        <f t="shared" si="0"/>
        <v>11371</v>
      </c>
      <c r="O35" s="183">
        <f t="shared" si="0"/>
        <v>7101</v>
      </c>
      <c r="P35" s="184">
        <f t="shared" si="0"/>
        <v>4361.25</v>
      </c>
    </row>
    <row r="36" spans="2:16" s="119" customFormat="1" ht="18" customHeight="1" x14ac:dyDescent="0.15">
      <c r="B36" s="128" t="s">
        <v>97</v>
      </c>
      <c r="C36" s="129"/>
      <c r="D36" s="182">
        <f t="shared" ref="D36:P36" si="1">MIN(D11:D34)</f>
        <v>91.606250000000003</v>
      </c>
      <c r="E36" s="182">
        <f t="shared" si="1"/>
        <v>99.681250000000006</v>
      </c>
      <c r="F36" s="182">
        <f t="shared" si="1"/>
        <v>99.84375</v>
      </c>
      <c r="G36" s="182">
        <f t="shared" si="1"/>
        <v>1.2562500000000001</v>
      </c>
      <c r="H36" s="182">
        <f t="shared" si="1"/>
        <v>5.5500000000000007</v>
      </c>
      <c r="I36" s="182">
        <f t="shared" si="1"/>
        <v>0</v>
      </c>
      <c r="J36" s="182">
        <f t="shared" si="1"/>
        <v>0.59375</v>
      </c>
      <c r="K36" s="182">
        <f t="shared" si="1"/>
        <v>19.850000000000001</v>
      </c>
      <c r="L36" s="182">
        <f t="shared" si="1"/>
        <v>0.05</v>
      </c>
      <c r="M36" s="182">
        <f t="shared" si="1"/>
        <v>20.25</v>
      </c>
      <c r="N36" s="183">
        <f t="shared" si="1"/>
        <v>5403</v>
      </c>
      <c r="O36" s="183">
        <f t="shared" si="1"/>
        <v>5815</v>
      </c>
      <c r="P36" s="184">
        <f t="shared" si="1"/>
        <v>2140</v>
      </c>
    </row>
    <row r="37" spans="2:16" s="119" customFormat="1" ht="18" customHeight="1" x14ac:dyDescent="0.15">
      <c r="B37" s="130" t="s">
        <v>98</v>
      </c>
      <c r="C37" s="131"/>
      <c r="D37" s="182">
        <f t="shared" ref="D37:P37" si="2">AVERAGE(D11:D34)</f>
        <v>94.027864583333368</v>
      </c>
      <c r="E37" s="182">
        <f t="shared" si="2"/>
        <v>99.682031250000023</v>
      </c>
      <c r="F37" s="182">
        <f t="shared" si="2"/>
        <v>99.85338541666664</v>
      </c>
      <c r="G37" s="182">
        <f t="shared" si="2"/>
        <v>1.2898437500000002</v>
      </c>
      <c r="H37" s="182">
        <f t="shared" si="2"/>
        <v>5.6908854166666663</v>
      </c>
      <c r="I37" s="182">
        <f t="shared" si="2"/>
        <v>0.20833333333333326</v>
      </c>
      <c r="J37" s="182">
        <f t="shared" si="2"/>
        <v>0.59895833333333315</v>
      </c>
      <c r="K37" s="182">
        <f t="shared" si="2"/>
        <v>21.479166666666668</v>
      </c>
      <c r="L37" s="182">
        <f t="shared" si="2"/>
        <v>5.0260416666666689E-2</v>
      </c>
      <c r="M37" s="182">
        <f t="shared" si="2"/>
        <v>23.133333333333329</v>
      </c>
      <c r="N37" s="183">
        <f t="shared" si="2"/>
        <v>7467.125</v>
      </c>
      <c r="O37" s="183">
        <f t="shared" si="2"/>
        <v>6274.333333333333</v>
      </c>
      <c r="P37" s="184">
        <f t="shared" si="2"/>
        <v>2461.8229166666665</v>
      </c>
    </row>
    <row r="38" spans="2:16" s="119" customFormat="1" ht="6" customHeight="1" thickBot="1" x14ac:dyDescent="0.2">
      <c r="B38" s="132"/>
      <c r="C38" s="133"/>
      <c r="D38" s="134"/>
      <c r="E38" s="134"/>
      <c r="F38" s="134"/>
      <c r="G38" s="135"/>
      <c r="H38" s="136"/>
      <c r="I38" s="134"/>
      <c r="J38" s="135"/>
      <c r="K38" s="134"/>
      <c r="L38" s="134"/>
      <c r="M38" s="134"/>
      <c r="N38" s="135"/>
      <c r="O38" s="136"/>
      <c r="P38" s="137"/>
    </row>
    <row r="39" spans="2:16" s="119" customFormat="1" ht="3.75" customHeight="1" thickBot="1" x14ac:dyDescent="0.2">
      <c r="B39" s="138"/>
      <c r="C39" s="138"/>
      <c r="D39" s="139"/>
      <c r="E39" s="139"/>
      <c r="F39" s="139"/>
      <c r="G39" s="140"/>
      <c r="H39" s="139"/>
      <c r="I39" s="139"/>
      <c r="J39" s="140"/>
      <c r="K39" s="139"/>
      <c r="L39" s="139"/>
      <c r="M39" s="139"/>
      <c r="N39" s="140"/>
      <c r="O39" s="139"/>
      <c r="P39" s="141"/>
    </row>
    <row r="40" spans="2:16" s="119" customFormat="1" ht="20.25" customHeight="1" x14ac:dyDescent="0.15">
      <c r="B40" s="142"/>
      <c r="C40" s="143"/>
      <c r="D40" s="144"/>
      <c r="E40" s="145"/>
      <c r="F40" s="145"/>
      <c r="G40" s="146"/>
      <c r="H40" s="145"/>
      <c r="I40" s="145"/>
      <c r="J40" s="145"/>
      <c r="K40" s="147"/>
      <c r="L40" s="147"/>
      <c r="M40" s="145"/>
      <c r="N40" s="145"/>
      <c r="O40" s="145"/>
      <c r="P40" s="148"/>
    </row>
    <row r="41" spans="2:16" s="119" customFormat="1" ht="17.100000000000001" customHeight="1" x14ac:dyDescent="0.15">
      <c r="B41" s="149"/>
      <c r="C41" s="150"/>
      <c r="D41" s="151"/>
      <c r="E41" s="152"/>
      <c r="F41" s="152"/>
      <c r="G41" s="152"/>
      <c r="H41" s="153"/>
      <c r="I41" s="152"/>
      <c r="J41" s="152"/>
      <c r="K41" s="154"/>
      <c r="L41" s="154"/>
      <c r="M41" s="155"/>
      <c r="N41" s="152"/>
      <c r="O41" s="153"/>
      <c r="P41" s="156"/>
    </row>
    <row r="42" spans="2:16" s="119" customFormat="1" ht="17.100000000000001" customHeight="1" x14ac:dyDescent="0.15">
      <c r="B42" s="157"/>
      <c r="C42" s="158"/>
      <c r="D42" s="151"/>
      <c r="E42" s="152"/>
      <c r="F42" s="152"/>
      <c r="G42" s="152"/>
      <c r="H42" s="153"/>
      <c r="I42" s="152"/>
      <c r="J42" s="152"/>
      <c r="K42" s="154"/>
      <c r="L42" s="154"/>
      <c r="M42" s="152"/>
      <c r="N42" s="152"/>
      <c r="O42" s="155"/>
      <c r="P42" s="156"/>
    </row>
    <row r="43" spans="2:16" s="119" customFormat="1" ht="17.100000000000001" customHeight="1" x14ac:dyDescent="0.15">
      <c r="B43" s="157"/>
      <c r="C43" s="158"/>
      <c r="D43" s="151"/>
      <c r="E43" s="152"/>
      <c r="F43" s="152"/>
      <c r="G43" s="152"/>
      <c r="H43" s="152"/>
      <c r="I43" s="152"/>
      <c r="J43" s="152"/>
      <c r="K43" s="152"/>
      <c r="L43" s="152"/>
      <c r="M43" s="155"/>
      <c r="N43" s="152"/>
      <c r="O43" s="153"/>
      <c r="P43" s="156"/>
    </row>
    <row r="44" spans="2:16" s="119" customFormat="1" ht="6.75" customHeight="1" x14ac:dyDescent="0.15">
      <c r="B44" s="157"/>
      <c r="C44" s="158"/>
      <c r="D44" s="154"/>
      <c r="E44" s="152"/>
      <c r="F44" s="152"/>
      <c r="G44" s="152"/>
      <c r="H44" s="152"/>
      <c r="I44" s="152"/>
      <c r="J44" s="152"/>
      <c r="K44" s="152"/>
      <c r="L44" s="152"/>
      <c r="M44" s="155"/>
      <c r="N44" s="152"/>
      <c r="O44" s="153"/>
      <c r="P44" s="156"/>
    </row>
    <row r="45" spans="2:16" s="119" customFormat="1" ht="16.5" customHeight="1" x14ac:dyDescent="0.15">
      <c r="B45" s="157"/>
      <c r="C45" s="158"/>
      <c r="D45" s="151"/>
      <c r="E45" s="152"/>
      <c r="F45" s="152"/>
      <c r="G45" s="152"/>
      <c r="H45" s="152"/>
      <c r="I45" s="152"/>
      <c r="J45" s="153"/>
      <c r="K45" s="152"/>
      <c r="L45" s="152"/>
      <c r="M45" s="152"/>
      <c r="N45" s="152"/>
      <c r="O45" s="159"/>
      <c r="P45" s="160"/>
    </row>
    <row r="46" spans="2:16" s="119" customFormat="1" ht="3.75" customHeight="1" thickBot="1" x14ac:dyDescent="0.2">
      <c r="B46" s="161"/>
      <c r="C46" s="162"/>
      <c r="D46" s="163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</row>
    <row r="47" spans="2:16" s="168" customFormat="1" ht="3" customHeight="1" x14ac:dyDescent="0.15">
      <c r="B47" s="166"/>
      <c r="C47" s="166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</row>
    <row r="48" spans="2:16" ht="17.100000000000001" customHeight="1" x14ac:dyDescent="0.15"/>
    <row r="49" ht="14.45" customHeight="1" x14ac:dyDescent="0.15"/>
    <row r="50" ht="14.45" customHeight="1" x14ac:dyDescent="0.15"/>
  </sheetData>
  <mergeCells count="1">
    <mergeCell ref="E7:P7"/>
  </mergeCells>
  <phoneticPr fontId="2" type="noConversion"/>
  <pageMargins left="0.15748031496062992" right="0.11811023622047245" top="0.39370078740157483" bottom="0.39370078740157483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운전일지1</vt:lpstr>
      <vt:lpstr>운전일지2</vt:lpstr>
      <vt:lpstr>운전일지3</vt:lpstr>
      <vt:lpstr>밸브개도</vt:lpstr>
      <vt:lpstr>밸브개도!Print_Area</vt:lpstr>
      <vt:lpstr>운전일지1!Print_Area</vt:lpstr>
      <vt:lpstr>운전일지2!Print_Area</vt:lpstr>
      <vt:lpstr>운전일지3!Print_Area</vt:lpstr>
    </vt:vector>
  </TitlesOfParts>
  <Company>대청시스템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</dc:creator>
  <cp:lastModifiedBy>PC1</cp:lastModifiedBy>
  <cp:lastPrinted>2018-07-31T08:07:56Z</cp:lastPrinted>
  <dcterms:created xsi:type="dcterms:W3CDTF">2006-06-28T00:13:06Z</dcterms:created>
  <dcterms:modified xsi:type="dcterms:W3CDTF">2022-12-10T19:39:45Z</dcterms:modified>
</cp:coreProperties>
</file>